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225" windowWidth="27885" windowHeight="12465"/>
  </bookViews>
  <sheets>
    <sheet name="수주통계" sheetId="3" r:id="rId1"/>
  </sheets>
  <definedNames>
    <definedName name="_xlnm.Print_Area" localSheetId="0">수주통계!$A$1:$U$203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2" i="3" l="1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86" i="3" l="1"/>
  <c r="R186" i="3"/>
  <c r="Q186" i="3"/>
  <c r="P186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S185" i="3"/>
  <c r="R185" i="3"/>
  <c r="Q185" i="3"/>
  <c r="P185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S183" i="3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S181" i="3"/>
  <c r="R181" i="3"/>
  <c r="Q181" i="3"/>
  <c r="P181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S180" i="3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85" i="3"/>
  <c r="B184" i="3"/>
  <c r="B183" i="3"/>
  <c r="B182" i="3"/>
  <c r="B181" i="3"/>
  <c r="B180" i="3"/>
  <c r="B179" i="3"/>
  <c r="B178" i="3"/>
  <c r="B177" i="3"/>
  <c r="S169" i="3" l="1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S176" i="3" l="1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S174" i="3"/>
  <c r="S200" i="3" s="1"/>
  <c r="R174" i="3"/>
  <c r="R200" i="3" s="1"/>
  <c r="Q174" i="3"/>
  <c r="Q200" i="3" s="1"/>
  <c r="P174" i="3"/>
  <c r="P200" i="3" s="1"/>
  <c r="O174" i="3"/>
  <c r="O200" i="3" s="1"/>
  <c r="N174" i="3"/>
  <c r="N200" i="3" s="1"/>
  <c r="M174" i="3"/>
  <c r="M200" i="3" s="1"/>
  <c r="L174" i="3"/>
  <c r="L200" i="3" s="1"/>
  <c r="K174" i="3"/>
  <c r="K200" i="3" s="1"/>
  <c r="J174" i="3"/>
  <c r="J200" i="3" s="1"/>
  <c r="I174" i="3"/>
  <c r="I200" i="3" s="1"/>
  <c r="H174" i="3"/>
  <c r="H200" i="3" s="1"/>
  <c r="G174" i="3"/>
  <c r="G200" i="3" s="1"/>
  <c r="F174" i="3"/>
  <c r="F200" i="3" s="1"/>
  <c r="E174" i="3"/>
  <c r="E200" i="3" s="1"/>
  <c r="D174" i="3"/>
  <c r="D200" i="3" s="1"/>
  <c r="C174" i="3"/>
  <c r="C200" i="3" s="1"/>
  <c r="B176" i="3"/>
  <c r="B175" i="3"/>
  <c r="B174" i="3"/>
  <c r="B200" i="3" s="1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B202" i="3" l="1"/>
  <c r="B203" i="3" s="1"/>
  <c r="D202" i="3"/>
  <c r="D203" i="3" s="1"/>
  <c r="F202" i="3"/>
  <c r="F203" i="3" s="1"/>
  <c r="H202" i="3"/>
  <c r="J202" i="3"/>
  <c r="J203" i="3" s="1"/>
  <c r="L202" i="3"/>
  <c r="L203" i="3" s="1"/>
  <c r="N202" i="3"/>
  <c r="N203" i="3" s="1"/>
  <c r="P202" i="3"/>
  <c r="R202" i="3"/>
  <c r="R203" i="3" s="1"/>
  <c r="E196" i="3"/>
  <c r="E199" i="3"/>
  <c r="E198" i="3"/>
  <c r="E197" i="3"/>
  <c r="E195" i="3"/>
  <c r="E194" i="3"/>
  <c r="E193" i="3"/>
  <c r="E192" i="3"/>
  <c r="E190" i="3"/>
  <c r="G196" i="3"/>
  <c r="G199" i="3"/>
  <c r="G198" i="3"/>
  <c r="G197" i="3"/>
  <c r="G195" i="3"/>
  <c r="G194" i="3"/>
  <c r="G193" i="3"/>
  <c r="G192" i="3"/>
  <c r="G190" i="3"/>
  <c r="K196" i="3"/>
  <c r="K199" i="3"/>
  <c r="K198" i="3"/>
  <c r="K197" i="3"/>
  <c r="K195" i="3"/>
  <c r="K194" i="3"/>
  <c r="K193" i="3"/>
  <c r="K192" i="3"/>
  <c r="K190" i="3"/>
  <c r="M196" i="3"/>
  <c r="M199" i="3"/>
  <c r="M198" i="3"/>
  <c r="M197" i="3"/>
  <c r="M195" i="3"/>
  <c r="M194" i="3"/>
  <c r="M193" i="3"/>
  <c r="M192" i="3"/>
  <c r="M190" i="3"/>
  <c r="Q196" i="3"/>
  <c r="Q199" i="3"/>
  <c r="Q198" i="3"/>
  <c r="Q197" i="3"/>
  <c r="Q195" i="3"/>
  <c r="Q194" i="3"/>
  <c r="Q193" i="3"/>
  <c r="Q192" i="3"/>
  <c r="Q190" i="3"/>
  <c r="S196" i="3"/>
  <c r="S199" i="3"/>
  <c r="S198" i="3"/>
  <c r="S197" i="3"/>
  <c r="S195" i="3"/>
  <c r="S194" i="3"/>
  <c r="S193" i="3"/>
  <c r="S192" i="3"/>
  <c r="S190" i="3"/>
  <c r="B196" i="3"/>
  <c r="B199" i="3"/>
  <c r="B198" i="3"/>
  <c r="B197" i="3"/>
  <c r="B195" i="3"/>
  <c r="B194" i="3"/>
  <c r="B193" i="3"/>
  <c r="B192" i="3"/>
  <c r="B190" i="3"/>
  <c r="D196" i="3"/>
  <c r="D199" i="3"/>
  <c r="D198" i="3"/>
  <c r="D197" i="3"/>
  <c r="D195" i="3"/>
  <c r="D194" i="3"/>
  <c r="D193" i="3"/>
  <c r="D192" i="3"/>
  <c r="D190" i="3"/>
  <c r="F196" i="3"/>
  <c r="F199" i="3"/>
  <c r="F198" i="3"/>
  <c r="F197" i="3"/>
  <c r="F195" i="3"/>
  <c r="F194" i="3"/>
  <c r="F193" i="3"/>
  <c r="F192" i="3"/>
  <c r="F190" i="3"/>
  <c r="H203" i="3"/>
  <c r="H196" i="3"/>
  <c r="H199" i="3"/>
  <c r="H198" i="3"/>
  <c r="H197" i="3"/>
  <c r="H195" i="3"/>
  <c r="H194" i="3"/>
  <c r="H193" i="3"/>
  <c r="H192" i="3"/>
  <c r="H190" i="3"/>
  <c r="J196" i="3"/>
  <c r="J199" i="3"/>
  <c r="J198" i="3"/>
  <c r="J197" i="3"/>
  <c r="J195" i="3"/>
  <c r="J194" i="3"/>
  <c r="J193" i="3"/>
  <c r="J192" i="3"/>
  <c r="J190" i="3"/>
  <c r="L196" i="3"/>
  <c r="L199" i="3"/>
  <c r="L198" i="3"/>
  <c r="L197" i="3"/>
  <c r="L195" i="3"/>
  <c r="L194" i="3"/>
  <c r="L193" i="3"/>
  <c r="L192" i="3"/>
  <c r="L190" i="3"/>
  <c r="N196" i="3"/>
  <c r="N199" i="3"/>
  <c r="N198" i="3"/>
  <c r="N197" i="3"/>
  <c r="N195" i="3"/>
  <c r="N194" i="3"/>
  <c r="N193" i="3"/>
  <c r="N192" i="3"/>
  <c r="N190" i="3"/>
  <c r="P203" i="3"/>
  <c r="P196" i="3"/>
  <c r="P199" i="3"/>
  <c r="P198" i="3"/>
  <c r="P197" i="3"/>
  <c r="P195" i="3"/>
  <c r="P194" i="3"/>
  <c r="P193" i="3"/>
  <c r="P192" i="3"/>
  <c r="P190" i="3"/>
  <c r="R196" i="3"/>
  <c r="R199" i="3"/>
  <c r="R198" i="3"/>
  <c r="R197" i="3"/>
  <c r="R195" i="3"/>
  <c r="R194" i="3"/>
  <c r="R193" i="3"/>
  <c r="R192" i="3"/>
  <c r="R190" i="3"/>
  <c r="C202" i="3"/>
  <c r="C203" i="3" s="1"/>
  <c r="E202" i="3"/>
  <c r="E203" i="3" s="1"/>
  <c r="G202" i="3"/>
  <c r="G203" i="3" s="1"/>
  <c r="I202" i="3"/>
  <c r="I203" i="3" s="1"/>
  <c r="K202" i="3"/>
  <c r="K203" i="3" s="1"/>
  <c r="M202" i="3"/>
  <c r="M203" i="3" s="1"/>
  <c r="O202" i="3"/>
  <c r="O203" i="3" s="1"/>
  <c r="Q202" i="3"/>
  <c r="Q203" i="3" s="1"/>
  <c r="S202" i="3"/>
  <c r="S203" i="3" s="1"/>
  <c r="C196" i="3"/>
  <c r="C199" i="3"/>
  <c r="C198" i="3"/>
  <c r="C197" i="3"/>
  <c r="C195" i="3"/>
  <c r="C194" i="3"/>
  <c r="C193" i="3"/>
  <c r="C192" i="3"/>
  <c r="C190" i="3"/>
  <c r="I196" i="3"/>
  <c r="I199" i="3"/>
  <c r="I198" i="3"/>
  <c r="I197" i="3"/>
  <c r="I195" i="3"/>
  <c r="I194" i="3"/>
  <c r="I193" i="3"/>
  <c r="I192" i="3"/>
  <c r="I190" i="3"/>
  <c r="O196" i="3"/>
  <c r="O199" i="3"/>
  <c r="O198" i="3"/>
  <c r="O197" i="3"/>
  <c r="O195" i="3"/>
  <c r="O194" i="3"/>
  <c r="O193" i="3"/>
  <c r="O192" i="3"/>
  <c r="O190" i="3"/>
  <c r="C189" i="3"/>
  <c r="C188" i="3"/>
  <c r="U174" i="3" l="1"/>
  <c r="T171" i="3" l="1"/>
  <c r="T170" i="3"/>
  <c r="T169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69" i="3" s="1"/>
  <c r="T176" i="3"/>
  <c r="T175" i="3"/>
  <c r="T174" i="3"/>
  <c r="S188" i="3"/>
  <c r="R189" i="3"/>
  <c r="Q188" i="3"/>
  <c r="P189" i="3"/>
  <c r="O188" i="3"/>
  <c r="N189" i="3"/>
  <c r="M188" i="3"/>
  <c r="L189" i="3"/>
  <c r="K188" i="3"/>
  <c r="J189" i="3"/>
  <c r="I188" i="3"/>
  <c r="H189" i="3"/>
  <c r="G188" i="3"/>
  <c r="F189" i="3"/>
  <c r="E188" i="3"/>
  <c r="D189" i="3"/>
  <c r="T188" i="3" l="1"/>
  <c r="D188" i="3"/>
  <c r="F188" i="3"/>
  <c r="H188" i="3"/>
  <c r="J188" i="3"/>
  <c r="L188" i="3"/>
  <c r="N188" i="3"/>
  <c r="P188" i="3"/>
  <c r="R188" i="3"/>
  <c r="E189" i="3"/>
  <c r="G189" i="3"/>
  <c r="I189" i="3"/>
  <c r="K189" i="3"/>
  <c r="M189" i="3"/>
  <c r="O189" i="3"/>
  <c r="Q189" i="3"/>
  <c r="S189" i="3"/>
  <c r="T18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1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0" i="3" l="1"/>
  <c r="U175" i="3"/>
  <c r="U176" i="3"/>
  <c r="U189" i="3" l="1"/>
  <c r="U188" i="3"/>
  <c r="B188" i="3" l="1"/>
  <c r="B189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<sst xmlns="http://schemas.openxmlformats.org/spreadsheetml/2006/main" count="266" uniqueCount="217">
  <si>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</si>
  <si>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</si>
  <si>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</si>
  <si>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</si>
  <si>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</si>
  <si>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</si>
  <si>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</si>
  <si>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</si>
  <si>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</si>
  <si>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</si>
  <si>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</si>
  <si>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</si>
  <si>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</si>
  <si>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</si>
  <si>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</si>
  <si>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</si>
  <si>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</si>
  <si>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</si>
  <si>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</si>
  <si>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</si>
  <si>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</si>
  <si>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</si>
  <si>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</si>
  <si>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</si>
  <si>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</si>
  <si>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</si>
  <si>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</si>
  <si>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</si>
  <si>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</si>
  <si>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</si>
  <si>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</si>
  <si>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</si>
  <si>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</si>
  <si>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</si>
  <si>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</si>
  <si>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</si>
  <si>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</si>
  <si>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</si>
  <si>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</si>
  <si>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</si>
  <si>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</si>
  <si>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</si>
  <si>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</si>
  <si>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</si>
  <si>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</si>
  <si>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</si>
  <si>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</si>
  <si>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</si>
  <si>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</si>
  <si>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</si>
  <si>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</si>
  <si>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</si>
  <si>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</si>
  <si>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</si>
  <si>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</si>
  <si>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</si>
  <si>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</si>
  <si>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</si>
  <si>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</si>
  <si>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</si>
  <si>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</si>
  <si>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</si>
  <si>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</si>
  <si>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</si>
  <si>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</si>
  <si>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</si>
  <si>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</si>
  <si>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</si>
  <si>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</si>
  <si>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</si>
  <si>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</si>
  <si>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</si>
  <si>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</si>
  <si>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</si>
  <si>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</si>
  <si>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</si>
  <si>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</si>
  <si>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</si>
  <si>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</si>
  <si>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</si>
  <si>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</si>
  <si>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</si>
  <si>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</si>
  <si>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</si>
  <si>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</si>
  <si>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</si>
  <si>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</si>
  <si>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</si>
  <si>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</si>
  <si>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</si>
  <si>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</si>
  <si>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</si>
  <si>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</si>
  <si>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</si>
  <si>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</si>
  <si>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</si>
  <si>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</si>
  <si>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</si>
  <si>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</si>
  <si>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</si>
  <si>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</si>
  <si>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</si>
  <si>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</si>
  <si>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</si>
  <si>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</si>
  <si>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</si>
  <si>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</si>
  <si>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</si>
  <si>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</si>
  <si>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</si>
  <si>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</si>
  <si>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</si>
  <si>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</si>
  <si>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</si>
  <si>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</si>
  <si>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</si>
  <si>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</si>
  <si>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</si>
  <si>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</si>
  <si>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</si>
  <si>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</si>
  <si>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</si>
  <si>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</si>
  <si>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</si>
  <si>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</si>
  <si>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</si>
  <si>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</si>
  <si>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</si>
  <si>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</si>
  <si>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</si>
  <si>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</si>
  <si>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</si>
  <si>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</si>
  <si>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</si>
  <si>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</si>
  <si>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</si>
  <si>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</si>
  <si>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</si>
  <si>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</si>
  <si>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</si>
  <si>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</si>
  <si>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</si>
  <si>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</si>
  <si>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</si>
  <si>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</si>
  <si>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</si>
  <si>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</si>
  <si>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</si>
  <si>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</si>
  <si>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</si>
  <si>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</si>
  <si>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</si>
  <si>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</si>
  <si>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</si>
  <si>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</si>
  <si>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</si>
  <si>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</si>
  <si>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</si>
  <si>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</si>
  <si>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</si>
  <si>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</si>
  <si>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</si>
  <si>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</si>
  <si>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</si>
  <si>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</si>
  <si>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</si>
  <si>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</si>
  <si>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</si>
  <si>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</si>
  <si>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</si>
  <si>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</si>
  <si>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</si>
  <si>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</si>
  <si>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</si>
  <si>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</si>
  <si>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</si>
  <si>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</si>
  <si>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</si>
  <si>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</si>
  <si>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</si>
  <si>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</si>
  <si>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</si>
  <si>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</si>
  <si>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</si>
  <si>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</si>
  <si>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</si>
  <si>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</si>
  <si>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</si>
  <si>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</si>
  <si>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</si>
  <si>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2016년 6월 건설수주액분석</t>
    <phoneticPr fontId="13" type="noConversion"/>
  </si>
  <si>
    <t>2016. 6</t>
    <phoneticPr fontId="12" type="noConversion"/>
  </si>
  <si>
    <t>16.6월 누적</t>
    <phoneticPr fontId="12" type="noConversion"/>
  </si>
  <si>
    <t>14.6월 누적</t>
    <phoneticPr fontId="12" type="noConversion"/>
  </si>
  <si>
    <t>15.6월 누적</t>
    <phoneticPr fontId="12" type="noConversion"/>
  </si>
  <si>
    <t>13.6월 누적</t>
    <phoneticPr fontId="12" type="noConversion"/>
  </si>
  <si>
    <t>12.6월 누적</t>
    <phoneticPr fontId="12" type="noConversion"/>
  </si>
  <si>
    <t>11.6월 누적</t>
    <phoneticPr fontId="12" type="noConversion"/>
  </si>
  <si>
    <t>10.6월 누적</t>
    <phoneticPr fontId="12" type="noConversion"/>
  </si>
  <si>
    <t>09.6월 누적</t>
    <phoneticPr fontId="12" type="noConversion"/>
  </si>
  <si>
    <t>08.6월 누적</t>
    <phoneticPr fontId="12" type="noConversion"/>
  </si>
  <si>
    <t>07.6월 누적</t>
    <phoneticPr fontId="12" type="noConversion"/>
  </si>
  <si>
    <t>06.6월 누적</t>
    <phoneticPr fontId="12" type="noConversion"/>
  </si>
  <si>
    <t>05.6월 누적</t>
    <phoneticPr fontId="12" type="noConversion"/>
  </si>
  <si>
    <t>13년대비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</si>
  <si>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</si>
  <si>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</si>
  <si>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</si>
  <si>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</si>
  <si>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</si>
  <si>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</si>
  <si>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</si>
  <si>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</si>
  <si>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</si>
  <si>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04.6월 누적</t>
    <phoneticPr fontId="12" type="noConversion"/>
  </si>
  <si>
    <t>최근3년평균(13~15년)</t>
    <phoneticPr fontId="12" type="noConversion"/>
  </si>
  <si>
    <t>16.상대비 3년평균 비율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</si>
</sst>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7"/>
  <sheetViews>
    <sheetView tabSelected="1" zoomScaleNormal="100" workbookViewId="0">
      <pane ySplit="5" topLeftCell="A6" activePane="bottomLeft" state="frozen"/>
      <selection pane="bottomLeft" activeCell="E213" sqref="E213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3" t="s">
        <v>190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0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1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2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t="17.25" hidden="1" thickTop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1" customFormat="1" ht="18" customHeight="1">
      <c r="A168" s="257" t="s">
        <v>191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8"/>
      <c r="U168" s="194"/>
      <c r="Y168" s="176"/>
    </row>
    <row r="169" spans="1:25" ht="18" customHeight="1">
      <c r="A169" s="165" t="s">
        <v>155</v>
      </c>
      <c r="B169" s="166">
        <f>(B168-B167)/B167*100</f>
        <v>26.796528919103679</v>
      </c>
      <c r="C169" s="166">
        <f t="shared" ref="C169:S169" si="8">(C168-C167)/C167*100</f>
        <v>22.607221308285954</v>
      </c>
      <c r="D169" s="166">
        <f t="shared" si="8"/>
        <v>19.848098557088388</v>
      </c>
      <c r="E169" s="166">
        <f t="shared" si="8"/>
        <v>-27.157545605306797</v>
      </c>
      <c r="F169" s="166">
        <f t="shared" si="8"/>
        <v>27.268957083484715</v>
      </c>
      <c r="G169" s="166">
        <f t="shared" si="8"/>
        <v>47.871502097305104</v>
      </c>
      <c r="H169" s="166">
        <f t="shared" si="8"/>
        <v>21.595820185709254</v>
      </c>
      <c r="I169" s="166">
        <f t="shared" si="8"/>
        <v>28.398590578275385</v>
      </c>
      <c r="J169" s="166">
        <f t="shared" si="8"/>
        <v>88.910942736058189</v>
      </c>
      <c r="K169" s="166">
        <f t="shared" si="8"/>
        <v>53.715173098467105</v>
      </c>
      <c r="L169" s="166">
        <f t="shared" si="8"/>
        <v>24.101203177902743</v>
      </c>
      <c r="M169" s="166">
        <f t="shared" si="8"/>
        <v>20.360503298321202</v>
      </c>
      <c r="N169" s="166">
        <f t="shared" si="8"/>
        <v>31.088997950338133</v>
      </c>
      <c r="O169" s="166">
        <f t="shared" si="8"/>
        <v>34.787121724373662</v>
      </c>
      <c r="P169" s="166">
        <f t="shared" si="8"/>
        <v>36.291561564351198</v>
      </c>
      <c r="Q169" s="166">
        <f t="shared" si="8"/>
        <v>24.519844935404933</v>
      </c>
      <c r="R169" s="166">
        <f t="shared" si="8"/>
        <v>21.682519073684432</v>
      </c>
      <c r="S169" s="166">
        <f t="shared" si="8"/>
        <v>28.667328165504223</v>
      </c>
      <c r="T169" s="166" t="e">
        <f t="shared" ref="T169:U169" si="9">(T163-T161)/T161*100</f>
        <v>#DIV/0!</v>
      </c>
      <c r="U169" s="166" t="e">
        <f t="shared" si="9"/>
        <v>#DIV/0!</v>
      </c>
    </row>
    <row r="170" spans="1:25" s="175" customFormat="1" ht="18" customHeight="1">
      <c r="A170" s="174" t="s">
        <v>156</v>
      </c>
      <c r="B170" s="222">
        <f>(B168-B155)/B155*100</f>
        <v>-12.311535232894366</v>
      </c>
      <c r="C170" s="222">
        <f t="shared" ref="C170:S170" si="10">(C168-C155)/C155*100</f>
        <v>-33.494423991135577</v>
      </c>
      <c r="D170" s="222">
        <f t="shared" si="10"/>
        <v>-51.073548304213766</v>
      </c>
      <c r="E170" s="222">
        <f t="shared" si="10"/>
        <v>-35.405882352941177</v>
      </c>
      <c r="F170" s="222">
        <f t="shared" si="10"/>
        <v>55.247216517133282</v>
      </c>
      <c r="G170" s="222">
        <f t="shared" si="10"/>
        <v>126.59308176100627</v>
      </c>
      <c r="H170" s="222">
        <f t="shared" si="10"/>
        <v>40.439759822477484</v>
      </c>
      <c r="I170" s="222">
        <f t="shared" si="10"/>
        <v>-0.77002088395547064</v>
      </c>
      <c r="J170" s="222">
        <f t="shared" si="10"/>
        <v>-15.62735982276314</v>
      </c>
      <c r="K170" s="222">
        <f t="shared" si="10"/>
        <v>-44.282436447672502</v>
      </c>
      <c r="L170" s="222">
        <f t="shared" si="10"/>
        <v>1.1567132621978193</v>
      </c>
      <c r="M170" s="222">
        <f t="shared" si="10"/>
        <v>5.5875189109156249</v>
      </c>
      <c r="N170" s="222">
        <f t="shared" si="10"/>
        <v>-5.6350983998757229</v>
      </c>
      <c r="O170" s="222">
        <f t="shared" si="10"/>
        <v>-43.932432519903877</v>
      </c>
      <c r="P170" s="222">
        <f t="shared" si="10"/>
        <v>-43.386613238349661</v>
      </c>
      <c r="Q170" s="222">
        <f t="shared" si="10"/>
        <v>6.1524826142680222</v>
      </c>
      <c r="R170" s="222">
        <f t="shared" si="10"/>
        <v>8.9862513550789966</v>
      </c>
      <c r="S170" s="222">
        <f t="shared" si="10"/>
        <v>2.4693119606295872</v>
      </c>
      <c r="T170" s="222">
        <f t="shared" ref="T170:U170" si="11">(T163-T150)/T150*100</f>
        <v>-100</v>
      </c>
      <c r="U170" s="222">
        <f t="shared" si="11"/>
        <v>-100</v>
      </c>
    </row>
    <row r="171" spans="1:25" ht="18" customHeight="1">
      <c r="A171" s="167" t="s">
        <v>185</v>
      </c>
      <c r="B171" s="166">
        <f>(B168-B142)/B142*100</f>
        <v>35.851870388864782</v>
      </c>
      <c r="C171" s="166">
        <f t="shared" ref="C171:S171" si="12">(C168-C142)/C142*100</f>
        <v>2.1508413626506324</v>
      </c>
      <c r="D171" s="166">
        <f t="shared" si="12"/>
        <v>23.650487012987014</v>
      </c>
      <c r="E171" s="166">
        <f t="shared" si="12"/>
        <v>-71.235101506221341</v>
      </c>
      <c r="F171" s="166">
        <f t="shared" si="12"/>
        <v>-19.984845952420745</v>
      </c>
      <c r="G171" s="166">
        <f t="shared" si="12"/>
        <v>-56.733157199471599</v>
      </c>
      <c r="H171" s="166">
        <f t="shared" si="12"/>
        <v>11.817605487424654</v>
      </c>
      <c r="I171" s="166">
        <f t="shared" si="12"/>
        <v>54.460355214873957</v>
      </c>
      <c r="J171" s="166">
        <f t="shared" si="12"/>
        <v>23.467811625482106</v>
      </c>
      <c r="K171" s="166">
        <f t="shared" si="12"/>
        <v>32.005084082909654</v>
      </c>
      <c r="L171" s="166">
        <f t="shared" si="12"/>
        <v>58.768694924173957</v>
      </c>
      <c r="M171" s="166">
        <f t="shared" si="12"/>
        <v>68.973813349612172</v>
      </c>
      <c r="N171" s="166">
        <f t="shared" si="12"/>
        <v>43.872203429328884</v>
      </c>
      <c r="O171" s="166">
        <f t="shared" si="12"/>
        <v>23.595048213793969</v>
      </c>
      <c r="P171" s="166">
        <f t="shared" si="12"/>
        <v>-6.5962291870714953</v>
      </c>
      <c r="Q171" s="166">
        <f t="shared" si="12"/>
        <v>40.13801028169717</v>
      </c>
      <c r="R171" s="166">
        <f t="shared" si="12"/>
        <v>44.460117611680879</v>
      </c>
      <c r="S171" s="166">
        <f t="shared" si="12"/>
        <v>34.572078553047312</v>
      </c>
      <c r="T171" s="166">
        <f t="shared" ref="T171:U171" si="13">(T163-T137)/T137*100</f>
        <v>-100</v>
      </c>
      <c r="U171" s="166">
        <f t="shared" si="13"/>
        <v>-100</v>
      </c>
    </row>
    <row r="172" spans="1:25" s="223" customFormat="1" ht="18" customHeight="1">
      <c r="B172" s="223">
        <f>B168/B155-1</f>
        <v>-0.12311535232894366</v>
      </c>
      <c r="C172" s="223">
        <f t="shared" ref="C172:S172" si="14">C168/C155-1</f>
        <v>-0.3349442399113558</v>
      </c>
      <c r="D172" s="223">
        <f t="shared" si="14"/>
        <v>-0.51073548304213778</v>
      </c>
      <c r="E172" s="223">
        <f t="shared" si="14"/>
        <v>-0.35405882352941176</v>
      </c>
      <c r="F172" s="223">
        <f t="shared" si="14"/>
        <v>0.55247216517133291</v>
      </c>
      <c r="G172" s="223">
        <f t="shared" si="14"/>
        <v>1.2659308176100628</v>
      </c>
      <c r="H172" s="223">
        <f t="shared" si="14"/>
        <v>0.40439759822477495</v>
      </c>
      <c r="I172" s="223">
        <f t="shared" si="14"/>
        <v>-7.7002088395546897E-3</v>
      </c>
      <c r="J172" s="223">
        <f t="shared" si="14"/>
        <v>-0.15627359822763143</v>
      </c>
      <c r="K172" s="223">
        <f t="shared" si="14"/>
        <v>-0.44282436447672502</v>
      </c>
      <c r="L172" s="223">
        <f t="shared" si="14"/>
        <v>1.1567132621978171E-2</v>
      </c>
      <c r="M172" s="223">
        <f t="shared" si="14"/>
        <v>5.5875189109156231E-2</v>
      </c>
      <c r="N172" s="223">
        <f t="shared" si="14"/>
        <v>-5.6350983998757265E-2</v>
      </c>
      <c r="O172" s="223">
        <f t="shared" si="14"/>
        <v>-0.43932432519903886</v>
      </c>
      <c r="P172" s="223">
        <f t="shared" si="14"/>
        <v>-0.43386613238349658</v>
      </c>
      <c r="Q172" s="223">
        <f t="shared" si="14"/>
        <v>6.1524826142680178E-2</v>
      </c>
      <c r="R172" s="223">
        <f t="shared" si="14"/>
        <v>8.9862513550790002E-2</v>
      </c>
      <c r="S172" s="223">
        <f t="shared" si="14"/>
        <v>2.4693119606295832E-2</v>
      </c>
      <c r="T172" s="258"/>
      <c r="U172" s="259"/>
    </row>
    <row r="173" spans="1:25" s="251" customFormat="1" ht="17.25">
      <c r="A173" s="246"/>
      <c r="B173" s="247" t="s">
        <v>166</v>
      </c>
      <c r="C173" s="247" t="s">
        <v>160</v>
      </c>
      <c r="D173" s="246" t="s">
        <v>162</v>
      </c>
      <c r="E173" s="246"/>
      <c r="F173" s="246" t="s">
        <v>163</v>
      </c>
      <c r="G173" s="246"/>
      <c r="H173" s="246"/>
      <c r="I173" s="247" t="s">
        <v>161</v>
      </c>
      <c r="J173" s="246" t="s">
        <v>164</v>
      </c>
      <c r="K173" s="246"/>
      <c r="L173" s="246" t="s">
        <v>165</v>
      </c>
      <c r="M173" s="246" t="s">
        <v>167</v>
      </c>
      <c r="N173" s="248" t="s">
        <v>168</v>
      </c>
      <c r="O173" s="248"/>
      <c r="P173" s="248"/>
      <c r="Q173" s="248"/>
      <c r="R173" s="246"/>
      <c r="S173" s="246"/>
      <c r="T173" s="249"/>
      <c r="U173" s="250"/>
    </row>
    <row r="174" spans="1:25" ht="17.25">
      <c r="A174" s="157" t="s">
        <v>192</v>
      </c>
      <c r="B174" s="158">
        <f>SUM(B163:B168)</f>
        <v>690417.46620115347</v>
      </c>
      <c r="C174" s="158">
        <f t="shared" ref="C174:S174" si="15">SUM(C163:C168)</f>
        <v>187082.09311692</v>
      </c>
      <c r="D174" s="158">
        <f t="shared" si="15"/>
        <v>113722.91569892</v>
      </c>
      <c r="E174" s="158">
        <f t="shared" si="15"/>
        <v>6929.17</v>
      </c>
      <c r="F174" s="158">
        <f t="shared" si="15"/>
        <v>73359.177417999992</v>
      </c>
      <c r="G174" s="158">
        <f t="shared" si="15"/>
        <v>31275.879999999997</v>
      </c>
      <c r="H174" s="158">
        <f t="shared" si="15"/>
        <v>42083.297418000002</v>
      </c>
      <c r="I174" s="158">
        <f t="shared" si="15"/>
        <v>503335.37308423338</v>
      </c>
      <c r="J174" s="158">
        <f t="shared" si="15"/>
        <v>48946.163953409079</v>
      </c>
      <c r="K174" s="158">
        <f t="shared" si="15"/>
        <v>21133.649515516805</v>
      </c>
      <c r="L174" s="158">
        <f t="shared" si="15"/>
        <v>454389.20913082431</v>
      </c>
      <c r="M174" s="158">
        <f t="shared" si="15"/>
        <v>279226.52953427809</v>
      </c>
      <c r="N174" s="158">
        <f t="shared" si="15"/>
        <v>175162.67959654619</v>
      </c>
      <c r="O174" s="158">
        <f t="shared" si="15"/>
        <v>162669.07965232909</v>
      </c>
      <c r="P174" s="158">
        <f t="shared" si="15"/>
        <v>28062.819515516807</v>
      </c>
      <c r="Q174" s="158">
        <f t="shared" si="15"/>
        <v>527748.38654882438</v>
      </c>
      <c r="R174" s="158">
        <f t="shared" si="15"/>
        <v>310502.40953427809</v>
      </c>
      <c r="S174" s="158">
        <f t="shared" si="15"/>
        <v>217245.9770145462</v>
      </c>
      <c r="T174" s="210">
        <f t="shared" ref="T174" si="16">SUM(T150:T161)</f>
        <v>989.4000000000002</v>
      </c>
      <c r="U174" s="224">
        <f>B174/T162*100</f>
        <v>628034.7722714321</v>
      </c>
    </row>
    <row r="175" spans="1:25">
      <c r="A175" t="s">
        <v>194</v>
      </c>
      <c r="B175" s="235">
        <f>SUM(B150:B155)</f>
        <v>739096.81452799577</v>
      </c>
      <c r="C175" s="235">
        <f t="shared" ref="C175:S175" si="17">SUM(C150:C155)</f>
        <v>234470</v>
      </c>
      <c r="D175" s="235">
        <f t="shared" si="17"/>
        <v>177728</v>
      </c>
      <c r="E175" s="235">
        <f t="shared" si="17"/>
        <v>6329</v>
      </c>
      <c r="F175" s="235">
        <f t="shared" si="17"/>
        <v>56742</v>
      </c>
      <c r="G175" s="235">
        <f t="shared" si="17"/>
        <v>12641</v>
      </c>
      <c r="H175" s="235">
        <f t="shared" si="17"/>
        <v>44100</v>
      </c>
      <c r="I175" s="235">
        <f t="shared" si="17"/>
        <v>504627</v>
      </c>
      <c r="J175" s="235">
        <f t="shared" si="17"/>
        <v>42324</v>
      </c>
      <c r="K175" s="235">
        <f t="shared" si="17"/>
        <v>22384</v>
      </c>
      <c r="L175" s="235">
        <f t="shared" si="17"/>
        <v>462302</v>
      </c>
      <c r="M175" s="235">
        <f t="shared" si="17"/>
        <v>294039</v>
      </c>
      <c r="N175" s="235">
        <f t="shared" si="17"/>
        <v>168263</v>
      </c>
      <c r="O175" s="235">
        <f t="shared" si="17"/>
        <v>220053</v>
      </c>
      <c r="P175" s="235">
        <f t="shared" si="17"/>
        <v>28712</v>
      </c>
      <c r="Q175" s="235">
        <f t="shared" si="17"/>
        <v>519043</v>
      </c>
      <c r="R175" s="235">
        <f t="shared" si="17"/>
        <v>306680</v>
      </c>
      <c r="S175" s="235">
        <f t="shared" si="17"/>
        <v>212365</v>
      </c>
      <c r="T175" s="211">
        <f t="shared" ref="T175:U175" si="18">SUM(T137:T148)</f>
        <v>1321.1999999999998</v>
      </c>
      <c r="U175" s="144">
        <f t="shared" si="18"/>
        <v>976079.92733878293</v>
      </c>
    </row>
    <row r="176" spans="1:25">
      <c r="A176" t="s">
        <v>193</v>
      </c>
      <c r="B176" s="143">
        <f>SUM(B137:B142)</f>
        <v>496551</v>
      </c>
      <c r="C176" s="143">
        <f t="shared" ref="C176:S176" si="19">SUM(C137:C142)</f>
        <v>216965</v>
      </c>
      <c r="D176" s="143">
        <f t="shared" si="19"/>
        <v>144946</v>
      </c>
      <c r="E176" s="143">
        <f t="shared" si="19"/>
        <v>3698</v>
      </c>
      <c r="F176" s="143">
        <f t="shared" si="19"/>
        <v>72020</v>
      </c>
      <c r="G176" s="143">
        <f t="shared" si="19"/>
        <v>16764</v>
      </c>
      <c r="H176" s="143">
        <f t="shared" si="19"/>
        <v>55254</v>
      </c>
      <c r="I176" s="143">
        <f t="shared" si="19"/>
        <v>279586</v>
      </c>
      <c r="J176" s="143">
        <f t="shared" si="19"/>
        <v>35245</v>
      </c>
      <c r="K176" s="143">
        <f t="shared" si="19"/>
        <v>9782</v>
      </c>
      <c r="L176" s="143">
        <f t="shared" si="19"/>
        <v>244341</v>
      </c>
      <c r="M176" s="143">
        <f t="shared" si="19"/>
        <v>145110</v>
      </c>
      <c r="N176" s="143">
        <f t="shared" si="19"/>
        <v>99230</v>
      </c>
      <c r="O176" s="143">
        <f t="shared" si="19"/>
        <v>180191</v>
      </c>
      <c r="P176" s="143">
        <f t="shared" si="19"/>
        <v>13482</v>
      </c>
      <c r="Q176" s="143">
        <f t="shared" si="19"/>
        <v>316361</v>
      </c>
      <c r="R176" s="143">
        <f t="shared" si="19"/>
        <v>161876</v>
      </c>
      <c r="S176" s="143">
        <f t="shared" si="19"/>
        <v>154483</v>
      </c>
      <c r="T176" s="212">
        <f t="shared" ref="T176:U176" si="20">SUM(T124:T135)</f>
        <v>1302</v>
      </c>
      <c r="U176" s="143">
        <f t="shared" si="20"/>
        <v>841538.24884792638</v>
      </c>
    </row>
    <row r="177" spans="1:21" hidden="1">
      <c r="A177" t="s">
        <v>195</v>
      </c>
      <c r="B177" s="143">
        <f>SUM(B124:B129)</f>
        <v>391514</v>
      </c>
      <c r="C177" s="143">
        <f t="shared" ref="C177:S177" si="21">SUM(C124:C129)</f>
        <v>150207</v>
      </c>
      <c r="D177" s="143">
        <f t="shared" si="21"/>
        <v>96714</v>
      </c>
      <c r="E177" s="143">
        <f t="shared" si="21"/>
        <v>9936</v>
      </c>
      <c r="F177" s="143">
        <f t="shared" si="21"/>
        <v>53493</v>
      </c>
      <c r="G177" s="143">
        <f t="shared" si="21"/>
        <v>11285</v>
      </c>
      <c r="H177" s="143">
        <f t="shared" si="21"/>
        <v>42208</v>
      </c>
      <c r="I177" s="143">
        <f t="shared" si="21"/>
        <v>241306</v>
      </c>
      <c r="J177" s="143">
        <f t="shared" si="21"/>
        <v>44747</v>
      </c>
      <c r="K177" s="143">
        <f t="shared" si="21"/>
        <v>22890</v>
      </c>
      <c r="L177" s="143">
        <f t="shared" si="21"/>
        <v>196559</v>
      </c>
      <c r="M177" s="143">
        <f t="shared" si="21"/>
        <v>96916</v>
      </c>
      <c r="N177" s="143">
        <f t="shared" si="21"/>
        <v>99641</v>
      </c>
      <c r="O177" s="143">
        <f t="shared" si="21"/>
        <v>141462</v>
      </c>
      <c r="P177" s="143">
        <f t="shared" si="21"/>
        <v>32828</v>
      </c>
      <c r="Q177" s="143">
        <f t="shared" si="21"/>
        <v>250052</v>
      </c>
      <c r="R177" s="143">
        <f t="shared" si="21"/>
        <v>108202</v>
      </c>
      <c r="S177" s="143">
        <f t="shared" si="21"/>
        <v>141850</v>
      </c>
      <c r="T177" s="212"/>
      <c r="U177" s="143"/>
    </row>
    <row r="178" spans="1:21" hidden="1">
      <c r="A178" t="s">
        <v>196</v>
      </c>
      <c r="B178" s="143">
        <f>SUM(B111:B116)</f>
        <v>548154.34497557185</v>
      </c>
      <c r="C178" s="143">
        <f t="shared" ref="C178:S178" si="22">SUM(C111:C116)</f>
        <v>152375.13233546505</v>
      </c>
      <c r="D178" s="143">
        <f t="shared" si="22"/>
        <v>99454.783212047885</v>
      </c>
      <c r="E178" s="143">
        <f t="shared" si="22"/>
        <v>8062.5799622755267</v>
      </c>
      <c r="F178" s="143">
        <f t="shared" si="22"/>
        <v>52921.349123417196</v>
      </c>
      <c r="G178" s="143">
        <f t="shared" si="22"/>
        <v>21992.518744203695</v>
      </c>
      <c r="H178" s="143">
        <f t="shared" si="22"/>
        <v>30927.830379213505</v>
      </c>
      <c r="I178" s="143">
        <f t="shared" si="22"/>
        <v>395779.21264010668</v>
      </c>
      <c r="J178" s="143">
        <f t="shared" si="22"/>
        <v>114821.71259453184</v>
      </c>
      <c r="K178" s="143">
        <f t="shared" si="22"/>
        <v>46449.382941499753</v>
      </c>
      <c r="L178" s="143">
        <f t="shared" si="22"/>
        <v>280956.50004557485</v>
      </c>
      <c r="M178" s="143">
        <f t="shared" si="22"/>
        <v>151340.10394189495</v>
      </c>
      <c r="N178" s="143">
        <f t="shared" si="22"/>
        <v>129617.39610367989</v>
      </c>
      <c r="O178" s="143">
        <f t="shared" si="22"/>
        <v>214276.49580657971</v>
      </c>
      <c r="P178" s="143">
        <f t="shared" si="22"/>
        <v>54511.962903775282</v>
      </c>
      <c r="Q178" s="143">
        <f t="shared" si="22"/>
        <v>333878.84916899202</v>
      </c>
      <c r="R178" s="143">
        <f t="shared" si="22"/>
        <v>173332.62268609868</v>
      </c>
      <c r="S178" s="143">
        <f t="shared" si="22"/>
        <v>160544.2264828934</v>
      </c>
      <c r="T178" s="212"/>
      <c r="U178" s="143"/>
    </row>
    <row r="179" spans="1:21" hidden="1">
      <c r="A179" t="s">
        <v>197</v>
      </c>
      <c r="B179" s="143">
        <f>SUM(B98:B103)</f>
        <v>499671.15507851751</v>
      </c>
      <c r="C179" s="143">
        <f t="shared" ref="C179:S179" si="23">SUM(C98:C103)</f>
        <v>144902.41120421555</v>
      </c>
      <c r="D179" s="143">
        <f t="shared" si="23"/>
        <v>92537.449236617627</v>
      </c>
      <c r="E179" s="143">
        <f t="shared" si="23"/>
        <v>7605.1494749135518</v>
      </c>
      <c r="F179" s="143">
        <f t="shared" si="23"/>
        <v>52364.981967597916</v>
      </c>
      <c r="G179" s="143">
        <f t="shared" si="23"/>
        <v>12783.674523133519</v>
      </c>
      <c r="H179" s="143">
        <f t="shared" si="23"/>
        <v>39581.307444464386</v>
      </c>
      <c r="I179" s="143">
        <f t="shared" si="23"/>
        <v>354768.71387430211</v>
      </c>
      <c r="J179" s="143">
        <f t="shared" si="23"/>
        <v>84207.063214715177</v>
      </c>
      <c r="K179" s="143">
        <f t="shared" si="23"/>
        <v>45174.577906669736</v>
      </c>
      <c r="L179" s="143">
        <f t="shared" si="23"/>
        <v>270560.65065958689</v>
      </c>
      <c r="M179" s="143">
        <f t="shared" si="23"/>
        <v>137255.22319586916</v>
      </c>
      <c r="N179" s="143">
        <f t="shared" si="23"/>
        <v>133305.42746371776</v>
      </c>
      <c r="O179" s="143">
        <f t="shared" si="23"/>
        <v>176745.51245133279</v>
      </c>
      <c r="P179" s="143">
        <f t="shared" si="23"/>
        <v>52779.727381583289</v>
      </c>
      <c r="Q179" s="143">
        <f t="shared" si="23"/>
        <v>322925.6426271848</v>
      </c>
      <c r="R179" s="143">
        <f t="shared" si="23"/>
        <v>150038.90771900266</v>
      </c>
      <c r="S179" s="143">
        <f t="shared" si="23"/>
        <v>172886.73490818214</v>
      </c>
      <c r="T179" s="212"/>
      <c r="U179" s="143"/>
    </row>
    <row r="180" spans="1:21" hidden="1">
      <c r="A180" t="s">
        <v>198</v>
      </c>
      <c r="B180" s="143">
        <f>SUM(B85:B90)</f>
        <v>506773.08403935318</v>
      </c>
      <c r="C180" s="143">
        <f t="shared" ref="C180:S180" si="24">SUM(C85:C90)</f>
        <v>200238.77944360321</v>
      </c>
      <c r="D180" s="143">
        <f t="shared" si="24"/>
        <v>137815.06291169985</v>
      </c>
      <c r="E180" s="143">
        <f t="shared" si="24"/>
        <v>9134.34</v>
      </c>
      <c r="F180" s="143">
        <f t="shared" si="24"/>
        <v>62423.716531903396</v>
      </c>
      <c r="G180" s="143">
        <f t="shared" si="24"/>
        <v>24483.669714032781</v>
      </c>
      <c r="H180" s="143">
        <f t="shared" si="24"/>
        <v>37940.046817870621</v>
      </c>
      <c r="I180" s="143">
        <f t="shared" si="24"/>
        <v>306534.30459574994</v>
      </c>
      <c r="J180" s="143">
        <f t="shared" si="24"/>
        <v>57323.902317548353</v>
      </c>
      <c r="K180" s="143">
        <f t="shared" si="24"/>
        <v>24980.85</v>
      </c>
      <c r="L180" s="143">
        <f t="shared" si="24"/>
        <v>249210.4022782016</v>
      </c>
      <c r="M180" s="143">
        <f t="shared" si="24"/>
        <v>131399.1070284661</v>
      </c>
      <c r="N180" s="143">
        <f t="shared" si="24"/>
        <v>117811.2952497355</v>
      </c>
      <c r="O180" s="143">
        <f t="shared" si="24"/>
        <v>195138.96522924819</v>
      </c>
      <c r="P180" s="143">
        <f t="shared" si="24"/>
        <v>34115.19</v>
      </c>
      <c r="Q180" s="143">
        <f t="shared" si="24"/>
        <v>311634.11881010502</v>
      </c>
      <c r="R180" s="143">
        <f t="shared" si="24"/>
        <v>155882.77674249886</v>
      </c>
      <c r="S180" s="143">
        <f t="shared" si="24"/>
        <v>155751.34206760611</v>
      </c>
      <c r="T180" s="212"/>
      <c r="U180" s="143"/>
    </row>
    <row r="181" spans="1:21" hidden="1">
      <c r="A181" t="s">
        <v>199</v>
      </c>
      <c r="B181" s="143">
        <f>SUM(B72:B77)</f>
        <v>507707.80411530845</v>
      </c>
      <c r="C181" s="143">
        <f t="shared" ref="C181:S181" si="25">SUM(C72:C77)</f>
        <v>317867.62847344339</v>
      </c>
      <c r="D181" s="143">
        <f t="shared" si="25"/>
        <v>242781.00358976569</v>
      </c>
      <c r="E181" s="143">
        <f t="shared" si="25"/>
        <v>8536.42</v>
      </c>
      <c r="F181" s="143">
        <f t="shared" si="25"/>
        <v>75086.624883677694</v>
      </c>
      <c r="G181" s="143">
        <f t="shared" si="25"/>
        <v>32615.527793176792</v>
      </c>
      <c r="H181" s="143">
        <f t="shared" si="25"/>
        <v>42471.097090500887</v>
      </c>
      <c r="I181" s="143">
        <f t="shared" si="25"/>
        <v>189840.17564186509</v>
      </c>
      <c r="J181" s="143">
        <f t="shared" si="25"/>
        <v>34800.217213625547</v>
      </c>
      <c r="K181" s="143">
        <f t="shared" si="25"/>
        <v>16215.890000000001</v>
      </c>
      <c r="L181" s="143">
        <f t="shared" si="25"/>
        <v>155039.95842823957</v>
      </c>
      <c r="M181" s="143">
        <f t="shared" si="25"/>
        <v>87622.605089505829</v>
      </c>
      <c r="N181" s="143">
        <f t="shared" si="25"/>
        <v>67417.353338733737</v>
      </c>
      <c r="O181" s="143">
        <f t="shared" si="25"/>
        <v>277581.2208033913</v>
      </c>
      <c r="P181" s="143">
        <f t="shared" si="25"/>
        <v>24752.299999999996</v>
      </c>
      <c r="Q181" s="143">
        <f t="shared" si="25"/>
        <v>230126.58331191723</v>
      </c>
      <c r="R181" s="143">
        <f t="shared" si="25"/>
        <v>120238.13288268261</v>
      </c>
      <c r="S181" s="143">
        <f t="shared" si="25"/>
        <v>109888.45042923462</v>
      </c>
      <c r="T181" s="212"/>
      <c r="U181" s="143"/>
    </row>
    <row r="182" spans="1:21" hidden="1">
      <c r="A182" t="s">
        <v>200</v>
      </c>
      <c r="B182" s="143">
        <f>SUM(B59:B64)</f>
        <v>551229.63941815798</v>
      </c>
      <c r="C182" s="143">
        <f t="shared" ref="C182:S182" si="26">SUM(C59:C64)</f>
        <v>174436.8006357736</v>
      </c>
      <c r="D182" s="143">
        <f t="shared" si="26"/>
        <v>93608.179973811843</v>
      </c>
      <c r="E182" s="143">
        <f t="shared" si="26"/>
        <v>0</v>
      </c>
      <c r="F182" s="143">
        <f t="shared" si="26"/>
        <v>80828.620661961788</v>
      </c>
      <c r="G182" s="143">
        <f t="shared" si="26"/>
        <v>44173.289717831212</v>
      </c>
      <c r="H182" s="143">
        <f t="shared" si="26"/>
        <v>36655.330944130561</v>
      </c>
      <c r="I182" s="143">
        <f t="shared" si="26"/>
        <v>376792.83878238435</v>
      </c>
      <c r="J182" s="143">
        <f t="shared" si="26"/>
        <v>55680.153785107374</v>
      </c>
      <c r="K182" s="143">
        <f t="shared" si="26"/>
        <v>0</v>
      </c>
      <c r="L182" s="143">
        <f t="shared" si="26"/>
        <v>321112.68499727699</v>
      </c>
      <c r="M182" s="143">
        <f t="shared" si="26"/>
        <v>191916.36042048596</v>
      </c>
      <c r="N182" s="143">
        <f t="shared" si="26"/>
        <v>129196.324576791</v>
      </c>
      <c r="O182" s="143">
        <f t="shared" si="26"/>
        <v>149288.33375891921</v>
      </c>
      <c r="P182" s="143">
        <f t="shared" si="26"/>
        <v>0</v>
      </c>
      <c r="Q182" s="143">
        <f t="shared" si="26"/>
        <v>401941.30565923871</v>
      </c>
      <c r="R182" s="143">
        <f t="shared" si="26"/>
        <v>236089.65013831717</v>
      </c>
      <c r="S182" s="143">
        <f t="shared" si="26"/>
        <v>165851.65552092157</v>
      </c>
      <c r="T182" s="212"/>
      <c r="U182" s="143"/>
    </row>
    <row r="183" spans="1:21" hidden="1">
      <c r="A183" t="s">
        <v>201</v>
      </c>
      <c r="B183" s="143">
        <f>SUM(B46:B51)</f>
        <v>558971.02731988393</v>
      </c>
      <c r="C183" s="143">
        <f t="shared" ref="C183:S183" si="27">SUM(C46:C51)</f>
        <v>142896.95409262899</v>
      </c>
      <c r="D183" s="143">
        <f t="shared" si="27"/>
        <v>98354.138299712533</v>
      </c>
      <c r="E183" s="143">
        <f t="shared" si="27"/>
        <v>0</v>
      </c>
      <c r="F183" s="143">
        <f t="shared" si="27"/>
        <v>44542.815792916459</v>
      </c>
      <c r="G183" s="143">
        <f t="shared" si="27"/>
        <v>24182.140805245152</v>
      </c>
      <c r="H183" s="143">
        <f t="shared" si="27"/>
        <v>20360.674987671315</v>
      </c>
      <c r="I183" s="143">
        <f t="shared" si="27"/>
        <v>416074.07322725491</v>
      </c>
      <c r="J183" s="143">
        <f t="shared" si="27"/>
        <v>63179.133249419487</v>
      </c>
      <c r="K183" s="143">
        <f t="shared" si="27"/>
        <v>0</v>
      </c>
      <c r="L183" s="143">
        <f t="shared" si="27"/>
        <v>352894.9399778354</v>
      </c>
      <c r="M183" s="143">
        <f t="shared" si="27"/>
        <v>231877.94249133841</v>
      </c>
      <c r="N183" s="143">
        <f t="shared" si="27"/>
        <v>121016.99748649704</v>
      </c>
      <c r="O183" s="143">
        <f t="shared" si="27"/>
        <v>161533.27154913201</v>
      </c>
      <c r="P183" s="143">
        <f t="shared" si="27"/>
        <v>0</v>
      </c>
      <c r="Q183" s="143">
        <f t="shared" si="27"/>
        <v>397437.75577075197</v>
      </c>
      <c r="R183" s="143">
        <f t="shared" si="27"/>
        <v>256060.08329658356</v>
      </c>
      <c r="S183" s="143">
        <f t="shared" si="27"/>
        <v>141377.67247416836</v>
      </c>
      <c r="T183" s="212"/>
      <c r="U183" s="143"/>
    </row>
    <row r="184" spans="1:21" hidden="1">
      <c r="A184" t="s">
        <v>202</v>
      </c>
      <c r="B184" s="143">
        <f>SUM(B33:B38)</f>
        <v>450897.92057378386</v>
      </c>
      <c r="C184" s="143">
        <f t="shared" ref="C184:S184" si="28">SUM(C33:C38)</f>
        <v>118605.12278733977</v>
      </c>
      <c r="D184" s="143">
        <f t="shared" si="28"/>
        <v>77401.282574746889</v>
      </c>
      <c r="E184" s="143">
        <f t="shared" si="28"/>
        <v>0</v>
      </c>
      <c r="F184" s="143">
        <f t="shared" si="28"/>
        <v>41203.84021259287</v>
      </c>
      <c r="G184" s="143">
        <f t="shared" si="28"/>
        <v>17032.11608927737</v>
      </c>
      <c r="H184" s="143">
        <f t="shared" si="28"/>
        <v>24171.724123315504</v>
      </c>
      <c r="I184" s="143">
        <f t="shared" si="28"/>
        <v>332292.79778644408</v>
      </c>
      <c r="J184" s="143">
        <f t="shared" si="28"/>
        <v>35057.614333410987</v>
      </c>
      <c r="K184" s="143">
        <f t="shared" si="28"/>
        <v>0</v>
      </c>
      <c r="L184" s="143">
        <f t="shared" si="28"/>
        <v>297235.1834530331</v>
      </c>
      <c r="M184" s="143">
        <f t="shared" si="28"/>
        <v>198326.50539831922</v>
      </c>
      <c r="N184" s="143">
        <f t="shared" si="28"/>
        <v>98908.678054713877</v>
      </c>
      <c r="O184" s="143">
        <f t="shared" si="28"/>
        <v>112458.89690815788</v>
      </c>
      <c r="P184" s="143">
        <f t="shared" si="28"/>
        <v>0</v>
      </c>
      <c r="Q184" s="143">
        <f t="shared" si="28"/>
        <v>338439.02366562595</v>
      </c>
      <c r="R184" s="143">
        <f t="shared" si="28"/>
        <v>215358.62148759657</v>
      </c>
      <c r="S184" s="143">
        <f t="shared" si="28"/>
        <v>123080.40217802938</v>
      </c>
      <c r="T184" s="212"/>
      <c r="U184" s="143"/>
    </row>
    <row r="185" spans="1:21" hidden="1">
      <c r="A185" t="s">
        <v>203</v>
      </c>
      <c r="B185" s="143">
        <f>SUM(B20:B25)</f>
        <v>500973</v>
      </c>
      <c r="C185" s="143">
        <f t="shared" ref="C185:S185" si="29">SUM(C20:C25)</f>
        <v>143889</v>
      </c>
      <c r="D185" s="143">
        <f t="shared" si="29"/>
        <v>102347</v>
      </c>
      <c r="E185" s="143">
        <f t="shared" si="29"/>
        <v>0</v>
      </c>
      <c r="F185" s="143">
        <f t="shared" si="29"/>
        <v>41542</v>
      </c>
      <c r="G185" s="143">
        <f t="shared" si="29"/>
        <v>12817</v>
      </c>
      <c r="H185" s="143">
        <f t="shared" si="29"/>
        <v>28725</v>
      </c>
      <c r="I185" s="143">
        <f t="shared" si="29"/>
        <v>357084</v>
      </c>
      <c r="J185" s="143">
        <f t="shared" si="29"/>
        <v>49909</v>
      </c>
      <c r="K185" s="143">
        <f t="shared" si="29"/>
        <v>0</v>
      </c>
      <c r="L185" s="143">
        <f t="shared" si="29"/>
        <v>307175</v>
      </c>
      <c r="M185" s="143">
        <f t="shared" si="29"/>
        <v>204288</v>
      </c>
      <c r="N185" s="143">
        <f t="shared" si="29"/>
        <v>102887</v>
      </c>
      <c r="O185" s="143">
        <f t="shared" si="29"/>
        <v>152256</v>
      </c>
      <c r="P185" s="143">
        <f t="shared" si="29"/>
        <v>0</v>
      </c>
      <c r="Q185" s="143">
        <f t="shared" si="29"/>
        <v>348717</v>
      </c>
      <c r="R185" s="143">
        <f t="shared" si="29"/>
        <v>217105</v>
      </c>
      <c r="S185" s="143">
        <f t="shared" si="29"/>
        <v>131612</v>
      </c>
      <c r="T185" s="212"/>
      <c r="U185" s="143"/>
    </row>
    <row r="186" spans="1:21" hidden="1">
      <c r="A186" t="s">
        <v>214</v>
      </c>
      <c r="B186" s="143">
        <f>SUM(B7:B12)</f>
        <v>407713</v>
      </c>
      <c r="C186" s="143">
        <f t="shared" ref="C186:S186" si="30">SUM(C7:C12)</f>
        <v>122335</v>
      </c>
      <c r="D186" s="143">
        <f t="shared" si="30"/>
        <v>86146</v>
      </c>
      <c r="E186" s="143">
        <f t="shared" si="30"/>
        <v>0</v>
      </c>
      <c r="F186" s="143">
        <f t="shared" si="30"/>
        <v>36189</v>
      </c>
      <c r="G186" s="143">
        <f t="shared" si="30"/>
        <v>12318</v>
      </c>
      <c r="H186" s="143">
        <f t="shared" si="30"/>
        <v>23871</v>
      </c>
      <c r="I186" s="143">
        <f t="shared" si="30"/>
        <v>285378</v>
      </c>
      <c r="J186" s="143">
        <f t="shared" si="30"/>
        <v>30786</v>
      </c>
      <c r="K186" s="143">
        <f t="shared" si="30"/>
        <v>0</v>
      </c>
      <c r="L186" s="143">
        <f t="shared" si="30"/>
        <v>254592</v>
      </c>
      <c r="M186" s="143">
        <f t="shared" si="30"/>
        <v>153000</v>
      </c>
      <c r="N186" s="143">
        <f t="shared" si="30"/>
        <v>101592</v>
      </c>
      <c r="O186" s="143">
        <f t="shared" si="30"/>
        <v>116932</v>
      </c>
      <c r="P186" s="143">
        <f t="shared" si="30"/>
        <v>0</v>
      </c>
      <c r="Q186" s="143">
        <f t="shared" si="30"/>
        <v>290781</v>
      </c>
      <c r="R186" s="143">
        <f t="shared" si="30"/>
        <v>165318</v>
      </c>
      <c r="S186" s="143">
        <f t="shared" si="30"/>
        <v>125463</v>
      </c>
      <c r="T186" s="212"/>
      <c r="U186" s="143"/>
    </row>
    <row r="187" spans="1:21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212"/>
      <c r="U187" s="143"/>
    </row>
    <row r="188" spans="1:21">
      <c r="A188" s="178" t="s">
        <v>170</v>
      </c>
      <c r="B188" s="179">
        <f t="shared" ref="B188:U188" si="31">100*(B174/B175-1)</f>
        <v>-6.5863290667718566</v>
      </c>
      <c r="C188" s="179">
        <f t="shared" si="31"/>
        <v>-20.210648220702009</v>
      </c>
      <c r="D188" s="179">
        <f t="shared" si="31"/>
        <v>-36.012943543549689</v>
      </c>
      <c r="E188" s="179">
        <f t="shared" si="31"/>
        <v>9.4828566914204373</v>
      </c>
      <c r="F188" s="179">
        <f t="shared" si="31"/>
        <v>29.28549825173592</v>
      </c>
      <c r="G188" s="179">
        <f t="shared" si="31"/>
        <v>147.41618542836798</v>
      </c>
      <c r="H188" s="179">
        <f t="shared" si="31"/>
        <v>-4.5730217278911471</v>
      </c>
      <c r="I188" s="179">
        <f t="shared" si="31"/>
        <v>-0.25595675930273343</v>
      </c>
      <c r="J188" s="179">
        <f t="shared" si="31"/>
        <v>15.646356566981101</v>
      </c>
      <c r="K188" s="179">
        <f t="shared" si="31"/>
        <v>-5.5859117426876104</v>
      </c>
      <c r="L188" s="179">
        <f t="shared" si="31"/>
        <v>-1.7116064540442566</v>
      </c>
      <c r="M188" s="179">
        <f t="shared" si="31"/>
        <v>-5.0375870091116877</v>
      </c>
      <c r="N188" s="179">
        <f t="shared" si="31"/>
        <v>4.1005328542497166</v>
      </c>
      <c r="O188" s="179">
        <f t="shared" si="31"/>
        <v>-26.077317895084782</v>
      </c>
      <c r="P188" s="179">
        <f t="shared" si="31"/>
        <v>-2.2610075386012563</v>
      </c>
      <c r="Q188" s="179">
        <f t="shared" si="31"/>
        <v>1.6771994899891451</v>
      </c>
      <c r="R188" s="179">
        <f t="shared" si="31"/>
        <v>1.2463837010167289</v>
      </c>
      <c r="S188" s="179">
        <f t="shared" si="31"/>
        <v>2.2983905137598848</v>
      </c>
      <c r="T188" s="213">
        <f t="shared" si="31"/>
        <v>-25.113533151680269</v>
      </c>
      <c r="U188" s="179">
        <f t="shared" si="31"/>
        <v>-35.657444162003493</v>
      </c>
    </row>
    <row r="189" spans="1:21">
      <c r="A189" t="s">
        <v>171</v>
      </c>
      <c r="B189" s="177">
        <f t="shared" ref="B189:U189" si="32">100*(B174/B176-1)</f>
        <v>39.042609158203987</v>
      </c>
      <c r="C189" s="177">
        <f t="shared" si="32"/>
        <v>-13.773146306123108</v>
      </c>
      <c r="D189" s="177">
        <f t="shared" si="32"/>
        <v>-21.541183820926413</v>
      </c>
      <c r="E189" s="177">
        <f t="shared" si="32"/>
        <v>87.376149269875597</v>
      </c>
      <c r="F189" s="177">
        <f t="shared" si="32"/>
        <v>1.8594521216328763</v>
      </c>
      <c r="G189" s="177">
        <f t="shared" si="32"/>
        <v>86.565736101169151</v>
      </c>
      <c r="H189" s="177">
        <f t="shared" si="32"/>
        <v>-23.836649983711578</v>
      </c>
      <c r="I189" s="177">
        <f t="shared" si="32"/>
        <v>80.028818712036156</v>
      </c>
      <c r="J189" s="177">
        <f t="shared" si="32"/>
        <v>38.874064274107198</v>
      </c>
      <c r="K189" s="177">
        <f t="shared" si="32"/>
        <v>116.0463045953466</v>
      </c>
      <c r="L189" s="177">
        <f t="shared" si="32"/>
        <v>85.965191732383971</v>
      </c>
      <c r="M189" s="177">
        <f t="shared" si="32"/>
        <v>92.424043507875481</v>
      </c>
      <c r="N189" s="177">
        <f t="shared" si="32"/>
        <v>76.521898212784635</v>
      </c>
      <c r="O189" s="177">
        <f t="shared" si="32"/>
        <v>-9.7240818618415492</v>
      </c>
      <c r="P189" s="177">
        <f t="shared" si="32"/>
        <v>108.15027084643827</v>
      </c>
      <c r="Q189" s="177">
        <f t="shared" si="32"/>
        <v>66.818408890104777</v>
      </c>
      <c r="R189" s="177">
        <f t="shared" si="32"/>
        <v>91.814975372679157</v>
      </c>
      <c r="S189" s="177">
        <f t="shared" si="32"/>
        <v>40.627756461582301</v>
      </c>
      <c r="T189" s="214">
        <f t="shared" si="32"/>
        <v>-24.009216589861737</v>
      </c>
      <c r="U189" s="177">
        <f t="shared" si="32"/>
        <v>-25.370620630587204</v>
      </c>
    </row>
    <row r="190" spans="1:21">
      <c r="A190" t="s">
        <v>204</v>
      </c>
      <c r="B190" s="223">
        <f t="shared" ref="B190:S190" si="33">B174/B177-1</f>
        <v>0.76345537120295437</v>
      </c>
      <c r="C190" s="223">
        <f t="shared" si="33"/>
        <v>0.24549517077712757</v>
      </c>
      <c r="D190" s="223">
        <f t="shared" si="33"/>
        <v>0.17586818556692929</v>
      </c>
      <c r="E190" s="223">
        <f t="shared" si="33"/>
        <v>-0.30261976650563605</v>
      </c>
      <c r="F190" s="223">
        <f t="shared" si="33"/>
        <v>0.37137901067429357</v>
      </c>
      <c r="G190" s="223">
        <f t="shared" si="33"/>
        <v>1.7714559149313245</v>
      </c>
      <c r="H190" s="223">
        <f t="shared" si="33"/>
        <v>-2.9544773976496463E-3</v>
      </c>
      <c r="I190" s="223">
        <f t="shared" si="33"/>
        <v>1.0858800572063414</v>
      </c>
      <c r="J190" s="223">
        <f t="shared" si="33"/>
        <v>9.3842357105707208E-2</v>
      </c>
      <c r="K190" s="223">
        <f t="shared" si="33"/>
        <v>-7.673003427187397E-2</v>
      </c>
      <c r="L190" s="223">
        <f t="shared" si="33"/>
        <v>1.3117191740435405</v>
      </c>
      <c r="M190" s="223">
        <f t="shared" si="33"/>
        <v>1.8811190054715228</v>
      </c>
      <c r="N190" s="223">
        <f t="shared" si="33"/>
        <v>0.75793779264104333</v>
      </c>
      <c r="O190" s="223">
        <f t="shared" si="33"/>
        <v>0.14991361391984492</v>
      </c>
      <c r="P190" s="223">
        <f t="shared" si="33"/>
        <v>-0.14515597917884715</v>
      </c>
      <c r="Q190" s="223">
        <f t="shared" si="33"/>
        <v>1.1105545508487209</v>
      </c>
      <c r="R190" s="223">
        <f t="shared" si="33"/>
        <v>1.8696549928307986</v>
      </c>
      <c r="S190" s="223">
        <f t="shared" si="33"/>
        <v>0.53151904839299391</v>
      </c>
      <c r="U190" s="203" t="s">
        <v>180</v>
      </c>
    </row>
    <row r="191" spans="1:21" s="196" customFormat="1" hidden="1">
      <c r="A191" s="196" t="s">
        <v>179</v>
      </c>
      <c r="T191" s="215"/>
      <c r="U191" s="197"/>
    </row>
    <row r="192" spans="1:21" hidden="1">
      <c r="A192" s="196" t="s">
        <v>205</v>
      </c>
      <c r="B192" s="223">
        <f t="shared" ref="B192:S192" si="34">B174/B178-1</f>
        <v>0.25953113850063803</v>
      </c>
      <c r="C192" s="223">
        <f t="shared" si="34"/>
        <v>0.22777312970626351</v>
      </c>
      <c r="D192" s="223">
        <f t="shared" si="34"/>
        <v>0.14346351202084451</v>
      </c>
      <c r="E192" s="223">
        <f t="shared" si="34"/>
        <v>-0.14057658560643171</v>
      </c>
      <c r="F192" s="223">
        <f t="shared" si="34"/>
        <v>0.38619250327348986</v>
      </c>
      <c r="G192" s="223">
        <f t="shared" si="34"/>
        <v>0.42211450920068017</v>
      </c>
      <c r="H192" s="223">
        <f t="shared" si="34"/>
        <v>0.36069348874481832</v>
      </c>
      <c r="I192" s="223">
        <f t="shared" si="34"/>
        <v>0.27175798275674112</v>
      </c>
      <c r="J192" s="223">
        <f t="shared" si="34"/>
        <v>-0.5737203108418012</v>
      </c>
      <c r="K192" s="223">
        <f t="shared" si="34"/>
        <v>-0.54501764765888527</v>
      </c>
      <c r="L192" s="223">
        <f t="shared" si="34"/>
        <v>0.61729381259061955</v>
      </c>
      <c r="M192" s="223">
        <f t="shared" si="34"/>
        <v>0.8450266800496149</v>
      </c>
      <c r="N192" s="223">
        <f t="shared" si="34"/>
        <v>0.35138249079186101</v>
      </c>
      <c r="O192" s="223">
        <f t="shared" si="34"/>
        <v>-0.24084496976670233</v>
      </c>
      <c r="P192" s="223">
        <f t="shared" si="34"/>
        <v>-0.48519888074745354</v>
      </c>
      <c r="Q192" s="223">
        <f t="shared" si="34"/>
        <v>0.58065833718537152</v>
      </c>
      <c r="R192" s="223">
        <f t="shared" si="34"/>
        <v>0.79136739941096201</v>
      </c>
      <c r="S192" s="223">
        <f t="shared" si="34"/>
        <v>0.35318461319874728</v>
      </c>
    </row>
    <row r="193" spans="1:19" hidden="1">
      <c r="A193" s="196" t="s">
        <v>206</v>
      </c>
      <c r="B193" s="223">
        <f t="shared" ref="B193:S193" si="35">B174/B179-1</f>
        <v>0.38174369119358587</v>
      </c>
      <c r="C193" s="223">
        <f t="shared" si="35"/>
        <v>0.29109026939006077</v>
      </c>
      <c r="D193" s="223">
        <f t="shared" si="35"/>
        <v>0.22893938224006227</v>
      </c>
      <c r="E193" s="223">
        <f t="shared" si="35"/>
        <v>-8.8884442987392509E-2</v>
      </c>
      <c r="F193" s="223">
        <f t="shared" si="35"/>
        <v>0.4009205133192395</v>
      </c>
      <c r="G193" s="223">
        <f t="shared" si="35"/>
        <v>1.446548521194178</v>
      </c>
      <c r="H193" s="223">
        <f t="shared" si="35"/>
        <v>6.3211402934228555E-2</v>
      </c>
      <c r="I193" s="223">
        <f t="shared" si="35"/>
        <v>0.4187704648120969</v>
      </c>
      <c r="J193" s="223">
        <f t="shared" si="35"/>
        <v>-0.41874039914438266</v>
      </c>
      <c r="K193" s="223">
        <f t="shared" si="35"/>
        <v>-0.53217826275701496</v>
      </c>
      <c r="L193" s="223">
        <f t="shared" si="35"/>
        <v>0.67943567559839391</v>
      </c>
      <c r="M193" s="223">
        <f t="shared" si="35"/>
        <v>1.034359953907253</v>
      </c>
      <c r="N193" s="223">
        <f t="shared" si="35"/>
        <v>0.31399510829535338</v>
      </c>
      <c r="O193" s="223">
        <f t="shared" si="35"/>
        <v>-7.9642377358121963E-2</v>
      </c>
      <c r="P193" s="223">
        <f t="shared" si="35"/>
        <v>-0.46830306051734338</v>
      </c>
      <c r="Q193" s="223">
        <f t="shared" si="35"/>
        <v>0.63427215706776763</v>
      </c>
      <c r="R193" s="223">
        <f t="shared" si="35"/>
        <v>1.0694792721085138</v>
      </c>
      <c r="S193" s="223">
        <f t="shared" si="35"/>
        <v>0.25657978982553331</v>
      </c>
    </row>
    <row r="194" spans="1:19" hidden="1">
      <c r="A194" s="196" t="s">
        <v>207</v>
      </c>
      <c r="B194" s="223">
        <f t="shared" ref="B194:S194" si="36">B174/B180-1</f>
        <v>0.36237990521915631</v>
      </c>
      <c r="C194" s="223">
        <f t="shared" si="36"/>
        <v>-6.5704986632665552E-2</v>
      </c>
      <c r="D194" s="223">
        <f t="shared" si="36"/>
        <v>-0.17481505071920944</v>
      </c>
      <c r="E194" s="223">
        <f t="shared" si="36"/>
        <v>-0.24141536224839455</v>
      </c>
      <c r="F194" s="223">
        <f t="shared" si="36"/>
        <v>0.17518118903586455</v>
      </c>
      <c r="G194" s="223">
        <f t="shared" si="36"/>
        <v>0.27741798371321225</v>
      </c>
      <c r="H194" s="223">
        <f t="shared" si="36"/>
        <v>0.109205205254987</v>
      </c>
      <c r="I194" s="223">
        <f t="shared" si="36"/>
        <v>0.64201972026595833</v>
      </c>
      <c r="J194" s="223">
        <f t="shared" si="36"/>
        <v>-0.1461473839957792</v>
      </c>
      <c r="K194" s="223">
        <f t="shared" si="36"/>
        <v>-0.15400598796610976</v>
      </c>
      <c r="L194" s="223">
        <f t="shared" si="36"/>
        <v>0.8233155798351266</v>
      </c>
      <c r="M194" s="223">
        <f t="shared" si="36"/>
        <v>1.1250260815987652</v>
      </c>
      <c r="N194" s="223">
        <f t="shared" si="36"/>
        <v>0.48680717944096674</v>
      </c>
      <c r="O194" s="223">
        <f t="shared" si="36"/>
        <v>-0.16639365458750721</v>
      </c>
      <c r="P194" s="223">
        <f t="shared" si="36"/>
        <v>-0.17740984249195724</v>
      </c>
      <c r="Q194" s="223">
        <f t="shared" si="36"/>
        <v>0.69348718479188443</v>
      </c>
      <c r="R194" s="223">
        <f t="shared" si="36"/>
        <v>0.99189683442189258</v>
      </c>
      <c r="S194" s="223">
        <f t="shared" si="36"/>
        <v>0.39482571469751737</v>
      </c>
    </row>
    <row r="195" spans="1:19" hidden="1">
      <c r="A195" s="196" t="s">
        <v>208</v>
      </c>
      <c r="B195" s="223">
        <f t="shared" ref="B195:S195" si="37">B174/B181-1</f>
        <v>0.35987168328881691</v>
      </c>
      <c r="C195" s="223">
        <f t="shared" si="37"/>
        <v>-0.41144653824807453</v>
      </c>
      <c r="D195" s="223">
        <f t="shared" si="37"/>
        <v>-0.53158231485408547</v>
      </c>
      <c r="E195" s="223">
        <f t="shared" si="37"/>
        <v>-0.18828150442457148</v>
      </c>
      <c r="F195" s="223">
        <f t="shared" si="37"/>
        <v>-2.3006060911032078E-2</v>
      </c>
      <c r="G195" s="223">
        <f t="shared" si="37"/>
        <v>-4.1073926556449925E-2</v>
      </c>
      <c r="H195" s="223">
        <f t="shared" si="37"/>
        <v>-9.1309078188992476E-3</v>
      </c>
      <c r="I195" s="223">
        <f t="shared" si="37"/>
        <v>1.6513638189725408</v>
      </c>
      <c r="J195" s="223">
        <f t="shared" si="37"/>
        <v>0.40649018518898439</v>
      </c>
      <c r="K195" s="223">
        <f t="shared" si="37"/>
        <v>0.30326793753021275</v>
      </c>
      <c r="L195" s="223">
        <f t="shared" si="37"/>
        <v>1.9307877384470462</v>
      </c>
      <c r="M195" s="223">
        <f t="shared" si="37"/>
        <v>2.1866951370488277</v>
      </c>
      <c r="N195" s="223">
        <f t="shared" si="37"/>
        <v>1.5981838639742154</v>
      </c>
      <c r="O195" s="223">
        <f t="shared" si="37"/>
        <v>-0.41397664012888546</v>
      </c>
      <c r="P195" s="223">
        <f t="shared" si="37"/>
        <v>0.13374593534810142</v>
      </c>
      <c r="Q195" s="223">
        <f t="shared" si="37"/>
        <v>1.2932960588629858</v>
      </c>
      <c r="R195" s="223">
        <f t="shared" si="37"/>
        <v>1.5823954688088677</v>
      </c>
      <c r="S195" s="223">
        <f t="shared" si="37"/>
        <v>0.97696824521560699</v>
      </c>
    </row>
    <row r="196" spans="1:19" hidden="1">
      <c r="A196" s="196" t="s">
        <v>209</v>
      </c>
      <c r="B196" s="223">
        <f t="shared" ref="B196:S196" si="38">B174/B182-1</f>
        <v>0.25250425018856593</v>
      </c>
      <c r="C196" s="223">
        <f t="shared" si="38"/>
        <v>7.2492114250306328E-2</v>
      </c>
      <c r="D196" s="223">
        <f t="shared" si="38"/>
        <v>0.2148822435254647</v>
      </c>
      <c r="E196" s="223" t="e">
        <f t="shared" si="38"/>
        <v>#DIV/0!</v>
      </c>
      <c r="F196" s="223">
        <f t="shared" si="38"/>
        <v>-9.2410871084887103E-2</v>
      </c>
      <c r="G196" s="223">
        <f t="shared" si="38"/>
        <v>-0.29197304072702968</v>
      </c>
      <c r="H196" s="223">
        <f t="shared" si="38"/>
        <v>0.14808122949817748</v>
      </c>
      <c r="I196" s="223">
        <f t="shared" si="38"/>
        <v>0.33584113411171623</v>
      </c>
      <c r="J196" s="223">
        <f t="shared" si="38"/>
        <v>-0.12094057530242341</v>
      </c>
      <c r="K196" s="223" t="e">
        <f t="shared" si="38"/>
        <v>#DIV/0!</v>
      </c>
      <c r="L196" s="223">
        <f t="shared" si="38"/>
        <v>0.41504596473564259</v>
      </c>
      <c r="M196" s="223">
        <f t="shared" si="38"/>
        <v>0.45493864578557464</v>
      </c>
      <c r="N196" s="223">
        <f t="shared" si="38"/>
        <v>0.35578686290285266</v>
      </c>
      <c r="O196" s="223">
        <f t="shared" si="38"/>
        <v>8.9630217958075686E-2</v>
      </c>
      <c r="P196" s="223" t="e">
        <f t="shared" si="38"/>
        <v>#DIV/0!</v>
      </c>
      <c r="Q196" s="223">
        <f t="shared" si="38"/>
        <v>0.31299863715983323</v>
      </c>
      <c r="R196" s="223">
        <f t="shared" si="38"/>
        <v>0.31518857074998818</v>
      </c>
      <c r="S196" s="223">
        <f t="shared" si="38"/>
        <v>0.30988126909074731</v>
      </c>
    </row>
    <row r="197" spans="1:19" hidden="1">
      <c r="A197" s="196" t="s">
        <v>210</v>
      </c>
      <c r="B197" s="223">
        <f t="shared" ref="B197:S197" si="39">B174/B183-1</f>
        <v>0.23515787483927375</v>
      </c>
      <c r="C197" s="223">
        <f t="shared" si="39"/>
        <v>0.30920980300006407</v>
      </c>
      <c r="D197" s="223">
        <f t="shared" si="39"/>
        <v>0.15625959074924234</v>
      </c>
      <c r="E197" s="223" t="e">
        <f t="shared" si="39"/>
        <v>#DIV/0!</v>
      </c>
      <c r="F197" s="223">
        <f t="shared" si="39"/>
        <v>0.6469362367896403</v>
      </c>
      <c r="G197" s="223">
        <f t="shared" si="39"/>
        <v>0.29334620337733708</v>
      </c>
      <c r="H197" s="223">
        <f t="shared" si="39"/>
        <v>1.0668910752458869</v>
      </c>
      <c r="I197" s="223">
        <f t="shared" si="39"/>
        <v>0.20972539620203001</v>
      </c>
      <c r="J197" s="223">
        <f t="shared" si="39"/>
        <v>-0.22527959096591732</v>
      </c>
      <c r="K197" s="223" t="e">
        <f t="shared" si="39"/>
        <v>#DIV/0!</v>
      </c>
      <c r="L197" s="223">
        <f t="shared" si="39"/>
        <v>0.28760477313549337</v>
      </c>
      <c r="M197" s="223">
        <f t="shared" si="39"/>
        <v>0.20419616688943298</v>
      </c>
      <c r="N197" s="223">
        <f t="shared" si="39"/>
        <v>0.44742212445066376</v>
      </c>
      <c r="O197" s="223">
        <f t="shared" si="39"/>
        <v>7.0314189287723483E-3</v>
      </c>
      <c r="P197" s="223" t="e">
        <f t="shared" si="39"/>
        <v>#DIV/0!</v>
      </c>
      <c r="Q197" s="223">
        <f t="shared" si="39"/>
        <v>0.32787682822272557</v>
      </c>
      <c r="R197" s="223">
        <f t="shared" si="39"/>
        <v>0.21261543594296306</v>
      </c>
      <c r="S197" s="223">
        <f t="shared" si="39"/>
        <v>0.53663568803086648</v>
      </c>
    </row>
    <row r="198" spans="1:19" hidden="1">
      <c r="A198" s="196" t="s">
        <v>211</v>
      </c>
      <c r="B198" s="223">
        <f t="shared" ref="B198:S198" si="40">B174/B184-1</f>
        <v>0.53120570022272973</v>
      </c>
      <c r="C198" s="223">
        <f t="shared" si="40"/>
        <v>0.57735255206775649</v>
      </c>
      <c r="D198" s="223">
        <f t="shared" si="40"/>
        <v>0.46926396974232421</v>
      </c>
      <c r="E198" s="223" t="e">
        <f t="shared" si="40"/>
        <v>#DIV/0!</v>
      </c>
      <c r="F198" s="223">
        <f t="shared" si="40"/>
        <v>0.78039660962425761</v>
      </c>
      <c r="G198" s="223">
        <f t="shared" si="40"/>
        <v>0.83628856426652942</v>
      </c>
      <c r="H198" s="223">
        <f t="shared" si="40"/>
        <v>0.74101347522030481</v>
      </c>
      <c r="I198" s="223">
        <f t="shared" si="40"/>
        <v>0.51473452460355129</v>
      </c>
      <c r="J198" s="223">
        <f t="shared" si="40"/>
        <v>0.39616356914400397</v>
      </c>
      <c r="K198" s="223" t="e">
        <f t="shared" si="40"/>
        <v>#DIV/0!</v>
      </c>
      <c r="L198" s="223">
        <f t="shared" si="40"/>
        <v>0.52871945996468317</v>
      </c>
      <c r="M198" s="223">
        <f t="shared" si="40"/>
        <v>0.40791332441157646</v>
      </c>
      <c r="N198" s="223">
        <f t="shared" si="40"/>
        <v>0.77095360125681234</v>
      </c>
      <c r="O198" s="223">
        <f t="shared" si="40"/>
        <v>0.44647586028855057</v>
      </c>
      <c r="P198" s="223" t="e">
        <f t="shared" si="40"/>
        <v>#DIV/0!</v>
      </c>
      <c r="Q198" s="223">
        <f t="shared" si="40"/>
        <v>0.55936032681099457</v>
      </c>
      <c r="R198" s="223">
        <f t="shared" si="40"/>
        <v>0.4417923340587564</v>
      </c>
      <c r="S198" s="223">
        <f t="shared" si="40"/>
        <v>0.76507366867644144</v>
      </c>
    </row>
    <row r="199" spans="1:19" hidden="1">
      <c r="A199" s="196" t="s">
        <v>212</v>
      </c>
      <c r="B199" s="223">
        <f t="shared" ref="B199:S199" si="41">B174/B185-1</f>
        <v>0.37815304657367466</v>
      </c>
      <c r="C199" s="223">
        <f t="shared" si="41"/>
        <v>0.30018342692575528</v>
      </c>
      <c r="D199" s="223">
        <f t="shared" si="41"/>
        <v>0.1111504557917673</v>
      </c>
      <c r="E199" s="223" t="e">
        <f t="shared" si="41"/>
        <v>#DIV/0!</v>
      </c>
      <c r="F199" s="223">
        <f t="shared" si="41"/>
        <v>0.76590384232824582</v>
      </c>
      <c r="G199" s="223">
        <f t="shared" si="41"/>
        <v>1.4401872513068579</v>
      </c>
      <c r="H199" s="223">
        <f t="shared" si="41"/>
        <v>0.46504081524804186</v>
      </c>
      <c r="I199" s="223">
        <f t="shared" si="41"/>
        <v>0.40957134199301382</v>
      </c>
      <c r="J199" s="223">
        <f t="shared" si="41"/>
        <v>-1.9291832066178904E-2</v>
      </c>
      <c r="K199" s="223" t="e">
        <f t="shared" si="41"/>
        <v>#DIV/0!</v>
      </c>
      <c r="L199" s="223">
        <f t="shared" si="41"/>
        <v>0.47925192196898947</v>
      </c>
      <c r="M199" s="223">
        <f t="shared" si="41"/>
        <v>0.36682785838756105</v>
      </c>
      <c r="N199" s="223">
        <f t="shared" si="41"/>
        <v>0.70247630503898639</v>
      </c>
      <c r="O199" s="223">
        <f t="shared" si="41"/>
        <v>6.8391916590013535E-2</v>
      </c>
      <c r="P199" s="223" t="e">
        <f t="shared" si="41"/>
        <v>#DIV/0!</v>
      </c>
      <c r="Q199" s="223">
        <f t="shared" si="41"/>
        <v>0.513400225824449</v>
      </c>
      <c r="R199" s="223">
        <f t="shared" si="41"/>
        <v>0.43019465021200842</v>
      </c>
      <c r="S199" s="223">
        <f t="shared" si="41"/>
        <v>0.65065478082960659</v>
      </c>
    </row>
    <row r="200" spans="1:19" hidden="1">
      <c r="A200" s="196" t="s">
        <v>213</v>
      </c>
      <c r="B200" s="223">
        <f>B174/B186-1</f>
        <v>0.69339085631597097</v>
      </c>
      <c r="C200" s="223">
        <f t="shared" ref="C200:S200" si="42">C174/C186-1</f>
        <v>0.52926058051187308</v>
      </c>
      <c r="D200" s="223">
        <f t="shared" si="42"/>
        <v>0.3201183537125345</v>
      </c>
      <c r="E200" s="223" t="e">
        <f t="shared" si="42"/>
        <v>#DIV/0!</v>
      </c>
      <c r="F200" s="223">
        <f t="shared" si="42"/>
        <v>1.027112587195004</v>
      </c>
      <c r="G200" s="223">
        <f t="shared" si="42"/>
        <v>1.5390388050008115</v>
      </c>
      <c r="H200" s="223">
        <f t="shared" si="42"/>
        <v>0.76294656352896828</v>
      </c>
      <c r="I200" s="223">
        <f t="shared" si="42"/>
        <v>0.76374973923789979</v>
      </c>
      <c r="J200" s="223">
        <f t="shared" si="42"/>
        <v>0.58988384179201847</v>
      </c>
      <c r="K200" s="223" t="e">
        <f t="shared" si="42"/>
        <v>#DIV/0!</v>
      </c>
      <c r="L200" s="223">
        <f t="shared" si="42"/>
        <v>0.7847741057489015</v>
      </c>
      <c r="M200" s="223">
        <f t="shared" si="42"/>
        <v>0.82500999695606603</v>
      </c>
      <c r="N200" s="223">
        <f t="shared" si="42"/>
        <v>0.72417788405136418</v>
      </c>
      <c r="O200" s="223">
        <f t="shared" si="42"/>
        <v>0.3911425414114964</v>
      </c>
      <c r="P200" s="223" t="e">
        <f t="shared" si="42"/>
        <v>#DIV/0!</v>
      </c>
      <c r="Q200" s="223">
        <f t="shared" si="42"/>
        <v>0.81493421698399948</v>
      </c>
      <c r="R200" s="223">
        <f t="shared" si="42"/>
        <v>0.87821295644925601</v>
      </c>
      <c r="S200" s="223">
        <f t="shared" si="42"/>
        <v>0.73155413958335291</v>
      </c>
    </row>
    <row r="201" spans="1:19" hidden="1">
      <c r="F201" s="254"/>
    </row>
    <row r="202" spans="1:19" hidden="1">
      <c r="A202" s="240" t="s">
        <v>215</v>
      </c>
      <c r="B202" s="244">
        <f>AVERAGE(B175:B177)</f>
        <v>542387.271509332</v>
      </c>
      <c r="C202" s="244">
        <f t="shared" ref="C202:S202" si="43">AVERAGE(C175:C177)</f>
        <v>200547.33333333334</v>
      </c>
      <c r="D202" s="252">
        <f t="shared" si="43"/>
        <v>139796</v>
      </c>
      <c r="E202" s="255">
        <f t="shared" si="43"/>
        <v>6654.333333333333</v>
      </c>
      <c r="F202" s="252">
        <f t="shared" si="43"/>
        <v>60751.666666666664</v>
      </c>
      <c r="G202" s="255">
        <f t="shared" si="43"/>
        <v>13563.333333333334</v>
      </c>
      <c r="H202" s="255">
        <f t="shared" si="43"/>
        <v>47187.333333333336</v>
      </c>
      <c r="I202" s="244">
        <f t="shared" si="43"/>
        <v>341839.66666666669</v>
      </c>
      <c r="J202" s="252">
        <f t="shared" si="43"/>
        <v>40772</v>
      </c>
      <c r="K202" s="255">
        <f t="shared" si="43"/>
        <v>18352</v>
      </c>
      <c r="L202" s="252">
        <f t="shared" si="43"/>
        <v>301067.33333333331</v>
      </c>
      <c r="M202" s="255">
        <f t="shared" si="43"/>
        <v>178688.33333333334</v>
      </c>
      <c r="N202" s="255">
        <f t="shared" si="43"/>
        <v>122378</v>
      </c>
      <c r="O202" s="244">
        <f t="shared" si="43"/>
        <v>180568.66666666666</v>
      </c>
      <c r="P202" s="241">
        <f t="shared" si="43"/>
        <v>25007.333333333332</v>
      </c>
      <c r="Q202" s="244">
        <f t="shared" si="43"/>
        <v>361818.66666666669</v>
      </c>
      <c r="R202" s="241">
        <f t="shared" si="43"/>
        <v>192252.66666666666</v>
      </c>
      <c r="S202" s="241">
        <f t="shared" si="43"/>
        <v>169566</v>
      </c>
    </row>
    <row r="203" spans="1:19" hidden="1">
      <c r="A203" s="242" t="s">
        <v>216</v>
      </c>
      <c r="B203" s="245">
        <f t="shared" ref="B203:S203" si="44">B174/B202-1</f>
        <v>0.2729234303008059</v>
      </c>
      <c r="C203" s="245">
        <f t="shared" si="44"/>
        <v>-6.7142454564741216E-2</v>
      </c>
      <c r="D203" s="253">
        <f t="shared" si="44"/>
        <v>-0.18650808536066843</v>
      </c>
      <c r="E203" s="256">
        <f t="shared" si="44"/>
        <v>4.1301908530781972E-2</v>
      </c>
      <c r="F203" s="253">
        <f t="shared" si="44"/>
        <v>0.20752534774903286</v>
      </c>
      <c r="G203" s="256">
        <f t="shared" si="44"/>
        <v>1.3059139837797984</v>
      </c>
      <c r="H203" s="256">
        <f t="shared" si="44"/>
        <v>-0.1081653815713256</v>
      </c>
      <c r="I203" s="245">
        <f t="shared" si="44"/>
        <v>0.47243114876730719</v>
      </c>
      <c r="J203" s="253">
        <f t="shared" si="44"/>
        <v>0.2004847432897352</v>
      </c>
      <c r="K203" s="256">
        <f t="shared" si="44"/>
        <v>0.15157200934594628</v>
      </c>
      <c r="L203" s="253">
        <f t="shared" si="44"/>
        <v>0.50926108156588779</v>
      </c>
      <c r="M203" s="256">
        <f t="shared" si="44"/>
        <v>0.56264555343630751</v>
      </c>
      <c r="N203" s="256">
        <f t="shared" si="44"/>
        <v>0.43132490804348977</v>
      </c>
      <c r="O203" s="245">
        <f t="shared" si="44"/>
        <v>-9.912897594453951E-2</v>
      </c>
      <c r="P203" s="243">
        <f t="shared" si="44"/>
        <v>0.12218360676268869</v>
      </c>
      <c r="Q203" s="245">
        <f t="shared" si="44"/>
        <v>0.45859911377934526</v>
      </c>
      <c r="R203" s="243">
        <f t="shared" si="44"/>
        <v>0.61507465627322788</v>
      </c>
      <c r="S203" s="243">
        <f t="shared" si="44"/>
        <v>0.28118831024230206</v>
      </c>
    </row>
    <row r="204" spans="1:19" hidden="1"/>
    <row r="205" spans="1:19" hidden="1"/>
    <row r="206" spans="1:19" hidden="1"/>
    <row r="207" spans="1:19" hidden="1"/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2016-08-05T02:10:29Z</cp:lastPrinted>
  <dcterms:created xsi:type="dcterms:W3CDTF">2015-03-05T07:20:42Z</dcterms:created>
  <dcterms:modified xsi:type="dcterms:W3CDTF">2016-08-08T01:59:47Z</dcterms:modified>
</cp:coreProperties>
</file>