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65" yWindow="5565" windowWidth="8070" windowHeight="5595"/>
  </bookViews>
  <sheets>
    <sheet name="수주통계" sheetId="3" r:id="rId1"/>
  </sheets>
  <definedNames>
    <definedName name="_xlnm.Print_Area" localSheetId="0">수주통계!$A$1:$U$207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189" i="3" l="1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B189" i="3"/>
  <c r="B188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92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B187" i="3"/>
  <c r="B182" i="3"/>
  <c r="B183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B184" i="3"/>
  <c r="B193" i="3" l="1"/>
  <c r="T187" i="3"/>
  <c r="U187" i="3"/>
  <c r="C192" i="3" l="1"/>
  <c r="T182" i="3"/>
  <c r="U182" i="3"/>
  <c r="T183" i="3" l="1"/>
  <c r="U183" i="3"/>
  <c r="U189" i="3" l="1"/>
  <c r="U188" i="3"/>
  <c r="C175" i="3" l="1"/>
  <c r="C190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0" i="3" l="1"/>
  <c r="S194" i="3" s="1"/>
  <c r="R190" i="3"/>
  <c r="R194" i="3" s="1"/>
  <c r="Q190" i="3"/>
  <c r="Q194" i="3" s="1"/>
  <c r="P190" i="3"/>
  <c r="P194" i="3" s="1"/>
  <c r="O190" i="3"/>
  <c r="O194" i="3" s="1"/>
  <c r="N190" i="3"/>
  <c r="N194" i="3" s="1"/>
  <c r="M190" i="3"/>
  <c r="M194" i="3" s="1"/>
  <c r="L190" i="3"/>
  <c r="L194" i="3" s="1"/>
  <c r="K190" i="3"/>
  <c r="K194" i="3" s="1"/>
  <c r="J190" i="3"/>
  <c r="J194" i="3" s="1"/>
  <c r="I190" i="3"/>
  <c r="I194" i="3" s="1"/>
  <c r="H190" i="3"/>
  <c r="H194" i="3" s="1"/>
  <c r="G190" i="3"/>
  <c r="G194" i="3" s="1"/>
  <c r="F190" i="3"/>
  <c r="F194" i="3" s="1"/>
  <c r="E190" i="3"/>
  <c r="E194" i="3" s="1"/>
  <c r="D190" i="3"/>
  <c r="D194" i="3" s="1"/>
  <c r="C194" i="3"/>
  <c r="B190" i="3"/>
  <c r="B194" i="3" s="1"/>
  <c r="S204" i="3" l="1"/>
  <c r="R204" i="3"/>
  <c r="Q204" i="3"/>
  <c r="P204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B206" i="3" l="1"/>
  <c r="B207" i="3" s="1"/>
  <c r="D206" i="3"/>
  <c r="D207" i="3" s="1"/>
  <c r="F206" i="3"/>
  <c r="F207" i="3" s="1"/>
  <c r="H206" i="3"/>
  <c r="H207" i="3" s="1"/>
  <c r="J206" i="3"/>
  <c r="J207" i="3" s="1"/>
  <c r="L206" i="3"/>
  <c r="L207" i="3" s="1"/>
  <c r="N206" i="3"/>
  <c r="N207" i="3" s="1"/>
  <c r="P206" i="3"/>
  <c r="P207" i="3" s="1"/>
  <c r="R206" i="3"/>
  <c r="R207" i="3" s="1"/>
  <c r="E200" i="3"/>
  <c r="E203" i="3"/>
  <c r="E202" i="3"/>
  <c r="E201" i="3"/>
  <c r="E199" i="3"/>
  <c r="E198" i="3"/>
  <c r="E197" i="3"/>
  <c r="E196" i="3"/>
  <c r="G200" i="3"/>
  <c r="G203" i="3"/>
  <c r="G202" i="3"/>
  <c r="G201" i="3"/>
  <c r="G199" i="3"/>
  <c r="G198" i="3"/>
  <c r="G197" i="3"/>
  <c r="G196" i="3"/>
  <c r="K200" i="3"/>
  <c r="K203" i="3"/>
  <c r="K202" i="3"/>
  <c r="K201" i="3"/>
  <c r="K199" i="3"/>
  <c r="K198" i="3"/>
  <c r="K197" i="3"/>
  <c r="K196" i="3"/>
  <c r="M200" i="3"/>
  <c r="M203" i="3"/>
  <c r="M202" i="3"/>
  <c r="M201" i="3"/>
  <c r="M199" i="3"/>
  <c r="M198" i="3"/>
  <c r="M197" i="3"/>
  <c r="M196" i="3"/>
  <c r="Q200" i="3"/>
  <c r="Q203" i="3"/>
  <c r="Q202" i="3"/>
  <c r="Q201" i="3"/>
  <c r="Q199" i="3"/>
  <c r="Q198" i="3"/>
  <c r="Q197" i="3"/>
  <c r="Q196" i="3"/>
  <c r="S200" i="3"/>
  <c r="S203" i="3"/>
  <c r="S202" i="3"/>
  <c r="S201" i="3"/>
  <c r="S199" i="3"/>
  <c r="S198" i="3"/>
  <c r="S197" i="3"/>
  <c r="S196" i="3"/>
  <c r="B200" i="3"/>
  <c r="B203" i="3"/>
  <c r="B202" i="3"/>
  <c r="B201" i="3"/>
  <c r="B199" i="3"/>
  <c r="B198" i="3"/>
  <c r="B197" i="3"/>
  <c r="B196" i="3"/>
  <c r="D200" i="3"/>
  <c r="D203" i="3"/>
  <c r="D202" i="3"/>
  <c r="D201" i="3"/>
  <c r="D199" i="3"/>
  <c r="D198" i="3"/>
  <c r="D197" i="3"/>
  <c r="D196" i="3"/>
  <c r="F200" i="3"/>
  <c r="F203" i="3"/>
  <c r="F202" i="3"/>
  <c r="F201" i="3"/>
  <c r="F199" i="3"/>
  <c r="F198" i="3"/>
  <c r="F197" i="3"/>
  <c r="F196" i="3"/>
  <c r="H200" i="3"/>
  <c r="H203" i="3"/>
  <c r="H202" i="3"/>
  <c r="H201" i="3"/>
  <c r="H199" i="3"/>
  <c r="H198" i="3"/>
  <c r="H197" i="3"/>
  <c r="H196" i="3"/>
  <c r="J200" i="3"/>
  <c r="J203" i="3"/>
  <c r="J202" i="3"/>
  <c r="J201" i="3"/>
  <c r="J199" i="3"/>
  <c r="J198" i="3"/>
  <c r="J197" i="3"/>
  <c r="J196" i="3"/>
  <c r="L200" i="3"/>
  <c r="L203" i="3"/>
  <c r="L202" i="3"/>
  <c r="L201" i="3"/>
  <c r="L199" i="3"/>
  <c r="L198" i="3"/>
  <c r="L197" i="3"/>
  <c r="L196" i="3"/>
  <c r="N200" i="3"/>
  <c r="N203" i="3"/>
  <c r="N202" i="3"/>
  <c r="N201" i="3"/>
  <c r="N199" i="3"/>
  <c r="N198" i="3"/>
  <c r="N197" i="3"/>
  <c r="N196" i="3"/>
  <c r="P200" i="3"/>
  <c r="P203" i="3"/>
  <c r="P202" i="3"/>
  <c r="P201" i="3"/>
  <c r="P199" i="3"/>
  <c r="P198" i="3"/>
  <c r="P197" i="3"/>
  <c r="P196" i="3"/>
  <c r="R200" i="3"/>
  <c r="R203" i="3"/>
  <c r="R202" i="3"/>
  <c r="R201" i="3"/>
  <c r="R199" i="3"/>
  <c r="R198" i="3"/>
  <c r="R197" i="3"/>
  <c r="R196" i="3"/>
  <c r="C206" i="3"/>
  <c r="C207" i="3" s="1"/>
  <c r="E206" i="3"/>
  <c r="E207" i="3" s="1"/>
  <c r="G206" i="3"/>
  <c r="G207" i="3" s="1"/>
  <c r="I206" i="3"/>
  <c r="I207" i="3" s="1"/>
  <c r="K206" i="3"/>
  <c r="K207" i="3" s="1"/>
  <c r="M206" i="3"/>
  <c r="M207" i="3" s="1"/>
  <c r="O206" i="3"/>
  <c r="O207" i="3" s="1"/>
  <c r="Q206" i="3"/>
  <c r="Q207" i="3" s="1"/>
  <c r="S206" i="3"/>
  <c r="S207" i="3" s="1"/>
  <c r="C200" i="3"/>
  <c r="C203" i="3"/>
  <c r="C202" i="3"/>
  <c r="C201" i="3"/>
  <c r="C199" i="3"/>
  <c r="C198" i="3"/>
  <c r="C197" i="3"/>
  <c r="C196" i="3"/>
  <c r="I200" i="3"/>
  <c r="I203" i="3"/>
  <c r="I202" i="3"/>
  <c r="I201" i="3"/>
  <c r="I199" i="3"/>
  <c r="I198" i="3"/>
  <c r="I197" i="3"/>
  <c r="I196" i="3"/>
  <c r="O200" i="3"/>
  <c r="O203" i="3"/>
  <c r="O202" i="3"/>
  <c r="O201" i="3"/>
  <c r="O199" i="3"/>
  <c r="O198" i="3"/>
  <c r="O197" i="3"/>
  <c r="O196" i="3"/>
  <c r="C193" i="3"/>
  <c r="T184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89" i="3"/>
  <c r="T188" i="3"/>
  <c r="S192" i="3"/>
  <c r="R193" i="3"/>
  <c r="Q192" i="3"/>
  <c r="P193" i="3"/>
  <c r="O192" i="3"/>
  <c r="N193" i="3"/>
  <c r="M192" i="3"/>
  <c r="L193" i="3"/>
  <c r="K192" i="3"/>
  <c r="J193" i="3"/>
  <c r="I192" i="3"/>
  <c r="H193" i="3"/>
  <c r="G192" i="3"/>
  <c r="F193" i="3"/>
  <c r="E192" i="3"/>
  <c r="D193" i="3"/>
  <c r="T192" i="3" l="1"/>
  <c r="D192" i="3"/>
  <c r="F192" i="3"/>
  <c r="H192" i="3"/>
  <c r="J192" i="3"/>
  <c r="L192" i="3"/>
  <c r="N192" i="3"/>
  <c r="P192" i="3"/>
  <c r="R192" i="3"/>
  <c r="E193" i="3"/>
  <c r="G193" i="3"/>
  <c r="I193" i="3"/>
  <c r="K193" i="3"/>
  <c r="M193" i="3"/>
  <c r="O193" i="3"/>
  <c r="Q193" i="3"/>
  <c r="S193" i="3"/>
  <c r="T19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4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3" i="3" l="1"/>
  <c r="U19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<sst xmlns="http://schemas.openxmlformats.org/spreadsheetml/2006/main" count="293" uniqueCount="226">
  <si>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</si>
  <si>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</si>
  <si>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</si>
  <si>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</si>
  <si>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</si>
  <si>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</si>
  <si>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</si>
  <si>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</si>
  <si>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</si>
  <si>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</si>
  <si>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</si>
  <si>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</si>
  <si>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</si>
  <si>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</si>
  <si>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</si>
  <si>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</si>
  <si>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</si>
  <si>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</si>
  <si>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</si>
  <si>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</si>
  <si>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</si>
  <si>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</si>
  <si>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</si>
  <si>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</si>
  <si>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</si>
  <si>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</si>
  <si>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</si>
  <si>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</si>
  <si>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</si>
  <si>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</si>
  <si>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</si>
  <si>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</si>
  <si>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</si>
  <si>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</si>
  <si>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</si>
  <si>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</si>
  <si>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</si>
  <si>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</si>
  <si>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</si>
  <si>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</si>
  <si>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</si>
  <si>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</si>
  <si>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</si>
  <si>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</si>
  <si>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</si>
  <si>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</si>
  <si>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</si>
  <si>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</si>
  <si>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</si>
  <si>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</si>
  <si>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</si>
  <si>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</si>
  <si>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</si>
  <si>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</si>
  <si>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</si>
  <si>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</si>
  <si>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</si>
  <si>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</si>
  <si>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</si>
  <si>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</si>
  <si>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</si>
  <si>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</si>
  <si>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</si>
  <si>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</si>
  <si>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</si>
  <si>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</si>
  <si>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</si>
  <si>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</si>
  <si>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</si>
  <si>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</si>
  <si>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</si>
  <si>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</si>
  <si>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</si>
  <si>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</si>
  <si>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</si>
  <si>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</si>
  <si>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</si>
  <si>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</si>
  <si>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</si>
  <si>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</si>
  <si>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</si>
  <si>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</si>
  <si>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</si>
  <si>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</si>
  <si>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</si>
  <si>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</si>
  <si>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</si>
  <si>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</si>
  <si>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</si>
  <si>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</si>
  <si>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</si>
  <si>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</si>
  <si>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</si>
  <si>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</si>
  <si>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</si>
  <si>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</si>
  <si>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</si>
  <si>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</si>
  <si>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</si>
  <si>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</si>
  <si>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</si>
  <si>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</si>
  <si>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</si>
  <si>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</si>
  <si>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</si>
  <si>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</si>
  <si>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</si>
  <si>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</si>
  <si>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</si>
  <si>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</si>
  <si>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</si>
  <si>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</si>
  <si>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</si>
  <si>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</si>
  <si>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</si>
  <si>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</si>
  <si>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</si>
  <si>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</si>
  <si>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</si>
  <si>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</si>
  <si>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</si>
  <si>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</si>
  <si>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</si>
  <si>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</si>
  <si>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</si>
  <si>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</si>
  <si>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</si>
  <si>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</si>
  <si>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</si>
  <si>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</si>
  <si>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</si>
  <si>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</si>
  <si>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</si>
  <si>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</si>
  <si>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</si>
  <si>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</si>
  <si>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</si>
  <si>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</si>
  <si>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</si>
  <si>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</si>
  <si>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</si>
  <si>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</si>
  <si>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</si>
  <si>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</si>
  <si>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</si>
  <si>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</si>
  <si>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</si>
  <si>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</si>
  <si>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</si>
  <si>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</si>
  <si>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</si>
  <si>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</si>
  <si>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</si>
  <si>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</si>
  <si>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</si>
  <si>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</si>
  <si>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</si>
  <si>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</si>
  <si>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</si>
  <si>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</si>
  <si>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</si>
  <si>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</si>
  <si>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</si>
  <si>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</si>
  <si>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</si>
  <si>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</si>
  <si>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</si>
  <si>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</si>
  <si>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</si>
  <si>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</si>
  <si>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</si>
  <si>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</si>
  <si>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</si>
  <si>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</si>
  <si>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</si>
  <si>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</si>
  <si>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</si>
  <si>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</si>
  <si>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</si>
  <si>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</si>
  <si>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</si>
  <si>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</si>
  <si>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</si>
  <si>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</si>
  <si>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</si>
  <si>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</si>
  <si>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</si>
  <si>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</si>
  <si>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</si>
  <si>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</si>
  <si>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</si>
  <si>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</si>
  <si>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</si>
  <si>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</si>
  <si>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</si>
  <si>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</si>
  <si>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</si>
  <si>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</si>
  <si>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</si>
  <si>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</si>
  <si>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</si>
  <si>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</si>
  <si>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</si>
  <si>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</si>
  <si>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</si>
  <si>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</si>
  <si>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</si>
  <si>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</si>
  <si>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</si>
  <si>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</si>
  <si>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</si>
  <si>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</si>
  <si>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</si>
  <si>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협회조사</t>
  </si>
  <si>
    <t>통계청</t>
  </si>
  <si>
    <t>억원단위</t>
  </si>
  <si>
    <t>통계청수주비중</t>
  </si>
  <si>
    <t>소계</t>
  </si>
  <si>
    <t>기계설치</t>
  </si>
  <si>
    <t>주거</t>
  </si>
  <si>
    <t>비주거</t>
  </si>
  <si>
    <t>2017년 6월 건설수주액분석</t>
    <phoneticPr fontId="13" type="noConversion"/>
  </si>
  <si>
    <t>17년 6월</t>
  </si>
  <si>
    <t>17.6월 누적</t>
    <phoneticPr fontId="12" type="noConversion"/>
  </si>
  <si>
    <t>16.6월 누적</t>
    <phoneticPr fontId="12" type="noConversion"/>
  </si>
  <si>
    <t>15.6월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</si>
</sst>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  <xf numFmtId="176" fontId="5" fillId="0" borderId="1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177" fontId="33" fillId="0" borderId="1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>
      <alignment vertical="center"/>
    </xf>
    <xf numFmtId="41" fontId="34" fillId="0" borderId="0" xfId="31" applyFon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2"/>
  <sheetViews>
    <sheetView tabSelected="1" view="pageBreakPreview" zoomScaleNormal="100" zoomScaleSheetLayoutView="100" workbookViewId="0">
      <pane ySplit="5" topLeftCell="A6" activePane="bottomLeft" state="frozen"/>
      <selection pane="bottomLeft" activeCell="C165" sqref="C165"/>
    </sheetView>
  </sheetViews>
  <sheetFormatPr defaultRowHeight="16.5"/>
  <cols>
    <col min="1" max="1" width="17" customWidth="1"/>
    <col min="2" max="2" width="14.5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125" bestFit="1" customWidth="1"/>
    <col min="9" max="9" width="13.25" bestFit="1" customWidth="1"/>
    <col min="10" max="10" width="11.5" bestFit="1" customWidth="1"/>
    <col min="11" max="11" width="11" bestFit="1" customWidth="1"/>
    <col min="12" max="12" width="12.875" bestFit="1" customWidth="1"/>
    <col min="13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75" t="s">
        <v>221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2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3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4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hidden="1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 thickTop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160" customFormat="1" ht="18" customHeight="1">
      <c r="A171" s="161" t="s">
        <v>205</v>
      </c>
      <c r="B171" s="229">
        <v>132506.74182587379</v>
      </c>
      <c r="C171" s="230">
        <v>30405.59</v>
      </c>
      <c r="D171" s="231">
        <v>16204.34</v>
      </c>
      <c r="E171" s="230">
        <v>58.26</v>
      </c>
      <c r="F171" s="230">
        <v>14201.25</v>
      </c>
      <c r="G171" s="230">
        <v>2898.57</v>
      </c>
      <c r="H171" s="230">
        <v>11302.68</v>
      </c>
      <c r="I171" s="230">
        <v>102101.15182587378</v>
      </c>
      <c r="J171" s="230">
        <v>9434.5732353187577</v>
      </c>
      <c r="K171" s="230">
        <v>0</v>
      </c>
      <c r="L171" s="230">
        <v>92666.578590555029</v>
      </c>
      <c r="M171" s="230">
        <v>71603.624879877068</v>
      </c>
      <c r="N171" s="230">
        <v>21062.95371067795</v>
      </c>
      <c r="O171" s="232">
        <v>25638.91323531876</v>
      </c>
      <c r="P171" s="232">
        <v>58.26</v>
      </c>
      <c r="Q171" s="232">
        <v>106867.82859055503</v>
      </c>
      <c r="R171" s="232">
        <v>74502.194879877075</v>
      </c>
      <c r="S171" s="232">
        <v>32365.63371067795</v>
      </c>
      <c r="T171" s="225"/>
      <c r="U171" s="193"/>
      <c r="Y171" s="175"/>
    </row>
    <row r="172" spans="1:25" s="258" customFormat="1" ht="18" customHeight="1">
      <c r="A172" s="141" t="s">
        <v>206</v>
      </c>
      <c r="B172" s="253">
        <v>168155.86559022707</v>
      </c>
      <c r="C172" s="254">
        <v>38841.589999999997</v>
      </c>
      <c r="D172" s="255">
        <v>29453.17</v>
      </c>
      <c r="E172" s="254">
        <v>1361.1</v>
      </c>
      <c r="F172" s="254">
        <v>9388.42</v>
      </c>
      <c r="G172" s="254">
        <v>2528.4</v>
      </c>
      <c r="H172" s="254">
        <v>6860.02</v>
      </c>
      <c r="I172" s="254">
        <v>129314.27559022707</v>
      </c>
      <c r="J172" s="254">
        <v>7469.4033823992058</v>
      </c>
      <c r="K172" s="254">
        <v>2402.89</v>
      </c>
      <c r="L172" s="254">
        <v>121844.87220782787</v>
      </c>
      <c r="M172" s="254">
        <v>76098.300985062699</v>
      </c>
      <c r="N172" s="254">
        <v>45746.571222765167</v>
      </c>
      <c r="O172" s="256">
        <v>36922.573382399205</v>
      </c>
      <c r="P172" s="256">
        <v>3763.99</v>
      </c>
      <c r="Q172" s="256">
        <v>131233.29220782788</v>
      </c>
      <c r="R172" s="256">
        <v>78626.700985062693</v>
      </c>
      <c r="S172" s="256">
        <v>52606.591222765164</v>
      </c>
      <c r="T172" s="257"/>
      <c r="U172" s="216"/>
      <c r="Y172" s="259"/>
    </row>
    <row r="173" spans="1:25" s="163" customFormat="1" ht="18" customHeight="1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>
      <c r="A174" s="161" t="s">
        <v>208</v>
      </c>
      <c r="B174" s="265">
        <v>222009.90099150129</v>
      </c>
      <c r="C174" s="266">
        <v>86333.41</v>
      </c>
      <c r="D174" s="267">
        <v>48557.59</v>
      </c>
      <c r="E174" s="266">
        <v>2691.28</v>
      </c>
      <c r="F174" s="266">
        <v>37775.82</v>
      </c>
      <c r="G174" s="266">
        <v>20869.509999999998</v>
      </c>
      <c r="H174" s="266">
        <v>16906.310000000001</v>
      </c>
      <c r="I174" s="266">
        <v>135676.49099150128</v>
      </c>
      <c r="J174" s="266">
        <v>9380.3349945277114</v>
      </c>
      <c r="K174" s="266">
        <v>5183.4799999999996</v>
      </c>
      <c r="L174" s="266">
        <v>126296.15599697357</v>
      </c>
      <c r="M174" s="266">
        <v>64733.935477132967</v>
      </c>
      <c r="N174" s="266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68">
        <v>109.85471669665</v>
      </c>
      <c r="U174" s="269"/>
      <c r="Y174" s="197"/>
    </row>
    <row r="175" spans="1:25" s="163" customFormat="1" ht="18" customHeight="1">
      <c r="A175" s="261" t="s">
        <v>209</v>
      </c>
      <c r="B175" s="262">
        <f>SUM(B163:B174)</f>
        <v>1648757.1454288536</v>
      </c>
      <c r="C175" s="262">
        <f t="shared" ref="C175:S175" si="8">SUM(C163:C174)</f>
        <v>474105.65311692003</v>
      </c>
      <c r="D175" s="262">
        <f t="shared" si="8"/>
        <v>272513.09569891996</v>
      </c>
      <c r="E175" s="262">
        <f t="shared" si="8"/>
        <v>16539.27</v>
      </c>
      <c r="F175" s="262">
        <f t="shared" si="8"/>
        <v>201592.55741800001</v>
      </c>
      <c r="G175" s="262">
        <f t="shared" si="8"/>
        <v>89838.36</v>
      </c>
      <c r="H175" s="262">
        <f t="shared" si="8"/>
        <v>111754.19741800001</v>
      </c>
      <c r="I175" s="262">
        <f t="shared" si="8"/>
        <v>1174651.4923119335</v>
      </c>
      <c r="J175" s="262">
        <f t="shared" si="8"/>
        <v>109445.5697807932</v>
      </c>
      <c r="K175" s="262">
        <f t="shared" si="8"/>
        <v>40446.395887407925</v>
      </c>
      <c r="L175" s="262">
        <f t="shared" si="8"/>
        <v>1065205.92253114</v>
      </c>
      <c r="M175" s="262">
        <f t="shared" si="8"/>
        <v>669633.68816707656</v>
      </c>
      <c r="N175" s="262">
        <f t="shared" si="8"/>
        <v>395572.23436406365</v>
      </c>
      <c r="O175" s="262">
        <f t="shared" si="8"/>
        <v>381958.66547971324</v>
      </c>
      <c r="P175" s="262">
        <f t="shared" si="8"/>
        <v>56985.665887407929</v>
      </c>
      <c r="Q175" s="262">
        <f t="shared" si="8"/>
        <v>1266798.4799491405</v>
      </c>
      <c r="R175" s="262">
        <f t="shared" si="8"/>
        <v>759472.04816707643</v>
      </c>
      <c r="S175" s="262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279" customFormat="1" ht="18" customHeight="1">
      <c r="A180" s="161">
        <v>2017.5</v>
      </c>
      <c r="B180" s="276">
        <v>138305</v>
      </c>
      <c r="C180" s="276">
        <v>34179</v>
      </c>
      <c r="D180" s="276">
        <v>22469</v>
      </c>
      <c r="E180" s="276">
        <v>484</v>
      </c>
      <c r="F180" s="276">
        <v>11709</v>
      </c>
      <c r="G180" s="276">
        <v>1880</v>
      </c>
      <c r="H180" s="276">
        <v>9829</v>
      </c>
      <c r="I180" s="276">
        <v>104127</v>
      </c>
      <c r="J180" s="276">
        <v>17384</v>
      </c>
      <c r="K180" s="276">
        <v>8117</v>
      </c>
      <c r="L180" s="276">
        <v>86743</v>
      </c>
      <c r="M180" s="276">
        <v>59645</v>
      </c>
      <c r="N180" s="276">
        <v>27098</v>
      </c>
      <c r="O180" s="276">
        <v>39854</v>
      </c>
      <c r="P180" s="276">
        <v>8601</v>
      </c>
      <c r="Q180" s="276">
        <v>98452</v>
      </c>
      <c r="R180" s="276">
        <v>61525</v>
      </c>
      <c r="S180" s="276">
        <v>36927</v>
      </c>
      <c r="T180" s="277"/>
      <c r="U180" s="278"/>
      <c r="Y180" s="280"/>
    </row>
    <row r="181" spans="1:25" s="279" customFormat="1" ht="18" customHeight="1">
      <c r="A181" s="161">
        <v>2017.6</v>
      </c>
      <c r="B181" s="276">
        <v>144907</v>
      </c>
      <c r="C181" s="276">
        <v>53924</v>
      </c>
      <c r="D181" s="276">
        <v>36613</v>
      </c>
      <c r="E181" s="276">
        <v>765</v>
      </c>
      <c r="F181" s="276">
        <v>17311</v>
      </c>
      <c r="G181" s="276">
        <v>6740</v>
      </c>
      <c r="H181" s="276">
        <v>10571</v>
      </c>
      <c r="I181" s="276">
        <v>90984</v>
      </c>
      <c r="J181" s="276">
        <v>3814</v>
      </c>
      <c r="K181" s="276">
        <v>1935</v>
      </c>
      <c r="L181" s="276">
        <v>87170</v>
      </c>
      <c r="M181" s="276">
        <v>54651</v>
      </c>
      <c r="N181" s="276">
        <v>32520</v>
      </c>
      <c r="O181" s="276">
        <v>40426</v>
      </c>
      <c r="P181" s="276">
        <v>2700</v>
      </c>
      <c r="Q181" s="276">
        <v>104481</v>
      </c>
      <c r="R181" s="276">
        <v>61390</v>
      </c>
      <c r="S181" s="276">
        <v>43091</v>
      </c>
      <c r="T181" s="277"/>
      <c r="U181" s="278"/>
      <c r="Y181" s="280"/>
    </row>
    <row r="182" spans="1:25" ht="18" customHeight="1">
      <c r="A182" s="164" t="s">
        <v>155</v>
      </c>
      <c r="B182" s="165">
        <f>(B181-B180)/B180*100</f>
        <v>4.7735078269043063</v>
      </c>
      <c r="C182" s="165">
        <f t="shared" ref="C182:S182" si="9">(C181-C180)/C180*100</f>
        <v>57.769390561455872</v>
      </c>
      <c r="D182" s="165">
        <f t="shared" si="9"/>
        <v>62.948951889269658</v>
      </c>
      <c r="E182" s="165">
        <f t="shared" si="9"/>
        <v>58.057851239669425</v>
      </c>
      <c r="F182" s="165">
        <f t="shared" si="9"/>
        <v>47.843539157912716</v>
      </c>
      <c r="G182" s="165">
        <f t="shared" si="9"/>
        <v>258.51063829787233</v>
      </c>
      <c r="H182" s="165">
        <f t="shared" si="9"/>
        <v>7.5490894292400039</v>
      </c>
      <c r="I182" s="165">
        <f t="shared" si="9"/>
        <v>-12.622086490535597</v>
      </c>
      <c r="J182" s="165">
        <f t="shared" si="9"/>
        <v>-78.060285319834335</v>
      </c>
      <c r="K182" s="165">
        <f t="shared" si="9"/>
        <v>-76.161143279536773</v>
      </c>
      <c r="L182" s="165">
        <f t="shared" si="9"/>
        <v>0.49225874133935876</v>
      </c>
      <c r="M182" s="165">
        <f t="shared" si="9"/>
        <v>-8.3728728309162541</v>
      </c>
      <c r="N182" s="165">
        <f t="shared" si="9"/>
        <v>20.008856742194997</v>
      </c>
      <c r="O182" s="165">
        <f t="shared" si="9"/>
        <v>1.4352386209665278</v>
      </c>
      <c r="P182" s="165">
        <f t="shared" si="9"/>
        <v>-68.608301360306939</v>
      </c>
      <c r="Q182" s="165">
        <f t="shared" si="9"/>
        <v>6.123796367773128</v>
      </c>
      <c r="R182" s="165">
        <f t="shared" si="9"/>
        <v>-0.21942299878098334</v>
      </c>
      <c r="S182" s="165">
        <f t="shared" si="9"/>
        <v>16.692393099899803</v>
      </c>
      <c r="T182" s="165">
        <f t="shared" ref="T182:U182" si="10">(T179-T178)/T178*100</f>
        <v>-100</v>
      </c>
      <c r="U182" s="165" t="e">
        <f t="shared" si="10"/>
        <v>#DIV/0!</v>
      </c>
    </row>
    <row r="183" spans="1:25" s="174" customFormat="1" ht="18" customHeight="1">
      <c r="A183" s="173" t="s">
        <v>156</v>
      </c>
      <c r="B183" s="165">
        <f>(B181-B168)/B168*100</f>
        <v>4.1614033248170319</v>
      </c>
      <c r="C183" s="165">
        <f t="shared" ref="C183:S183" si="11">(C181-C168)/C168*100</f>
        <v>44.908180121050627</v>
      </c>
      <c r="D183" s="165">
        <f t="shared" si="11"/>
        <v>60.227670070952158</v>
      </c>
      <c r="E183" s="165">
        <f t="shared" si="11"/>
        <v>74.164465895637917</v>
      </c>
      <c r="F183" s="165">
        <f t="shared" si="11"/>
        <v>20.534023306076069</v>
      </c>
      <c r="G183" s="165">
        <f t="shared" si="11"/>
        <v>87.07516036005029</v>
      </c>
      <c r="H183" s="165">
        <f t="shared" si="11"/>
        <v>-1.7481961764424327</v>
      </c>
      <c r="I183" s="165">
        <f t="shared" si="11"/>
        <v>-10.717036303293307</v>
      </c>
      <c r="J183" s="165">
        <f t="shared" si="11"/>
        <v>-61.636062762466224</v>
      </c>
      <c r="K183" s="165">
        <f t="shared" si="11"/>
        <v>-42.672951409771372</v>
      </c>
      <c r="L183" s="165">
        <f t="shared" si="11"/>
        <v>-5.2124880079344251</v>
      </c>
      <c r="M183" s="165">
        <f t="shared" si="11"/>
        <v>-5.9253014218566342</v>
      </c>
      <c r="N183" s="165">
        <f t="shared" si="11"/>
        <v>-3.9869454311527863</v>
      </c>
      <c r="O183" s="165">
        <f t="shared" si="11"/>
        <v>23.27917284328279</v>
      </c>
      <c r="P183" s="165">
        <f t="shared" si="11"/>
        <v>-29.219500813975742</v>
      </c>
      <c r="Q183" s="165">
        <f t="shared" si="11"/>
        <v>-1.7347776096157346</v>
      </c>
      <c r="R183" s="165">
        <f t="shared" si="11"/>
        <v>-0.49602388408229714</v>
      </c>
      <c r="S183" s="165">
        <f t="shared" si="11"/>
        <v>-3.4472370928717528</v>
      </c>
      <c r="T183" s="220" t="e">
        <f t="shared" ref="T183:U183" si="12">(T178-T165)/T165*100</f>
        <v>#DIV/0!</v>
      </c>
      <c r="U183" s="220" t="e">
        <f t="shared" si="12"/>
        <v>#DIV/0!</v>
      </c>
    </row>
    <row r="184" spans="1:25" ht="18" customHeight="1">
      <c r="A184" s="166" t="s">
        <v>211</v>
      </c>
      <c r="B184" s="165">
        <f>(B181-B155)/B155*100</f>
        <v>-8.6624645445950215</v>
      </c>
      <c r="C184" s="165">
        <f t="shared" ref="C184:S184" si="13">(C181-C155)/C155*100</f>
        <v>-3.6279801265325089</v>
      </c>
      <c r="D184" s="165">
        <f t="shared" si="13"/>
        <v>-21.606286399451868</v>
      </c>
      <c r="E184" s="165">
        <f t="shared" si="13"/>
        <v>12.5</v>
      </c>
      <c r="F184" s="165">
        <f t="shared" si="13"/>
        <v>87.125716138795809</v>
      </c>
      <c r="G184" s="165">
        <f t="shared" si="13"/>
        <v>323.89937106918239</v>
      </c>
      <c r="H184" s="165">
        <f t="shared" si="13"/>
        <v>37.984597311055992</v>
      </c>
      <c r="I184" s="165">
        <f t="shared" si="13"/>
        <v>-11.40453376957233</v>
      </c>
      <c r="J184" s="165">
        <f t="shared" si="13"/>
        <v>-67.631333276754646</v>
      </c>
      <c r="K184" s="165">
        <f t="shared" si="13"/>
        <v>-68.058765269065702</v>
      </c>
      <c r="L184" s="165">
        <f t="shared" si="13"/>
        <v>-4.1160682858148538</v>
      </c>
      <c r="M184" s="165">
        <f t="shared" si="13"/>
        <v>-0.66885984841600177</v>
      </c>
      <c r="N184" s="165">
        <f t="shared" si="13"/>
        <v>-9.397375532833701</v>
      </c>
      <c r="O184" s="165">
        <f t="shared" si="13"/>
        <v>-30.880366577188095</v>
      </c>
      <c r="P184" s="165">
        <f t="shared" si="13"/>
        <v>-59.928762243989318</v>
      </c>
      <c r="Q184" s="165">
        <f t="shared" si="13"/>
        <v>4.310973113824466</v>
      </c>
      <c r="R184" s="165">
        <f t="shared" si="13"/>
        <v>8.4456535179918379</v>
      </c>
      <c r="S184" s="165">
        <f t="shared" si="13"/>
        <v>-1.0630481700877072</v>
      </c>
      <c r="T184" s="165">
        <f t="shared" ref="T184:U184" si="14">(T163-T137)/T137*100</f>
        <v>-100</v>
      </c>
      <c r="U184" s="165">
        <f t="shared" si="14"/>
        <v>-100</v>
      </c>
    </row>
    <row r="185" spans="1:25" s="221" customFormat="1" ht="18" customHeight="1">
      <c r="T185" s="250"/>
      <c r="U185" s="251"/>
    </row>
    <row r="186" spans="1:25" s="244" customFormat="1" ht="17.25">
      <c r="A186" s="239"/>
      <c r="B186" s="240" t="s">
        <v>166</v>
      </c>
      <c r="C186" s="240" t="s">
        <v>160</v>
      </c>
      <c r="D186" s="239" t="s">
        <v>162</v>
      </c>
      <c r="E186" s="239"/>
      <c r="F186" s="239" t="s">
        <v>163</v>
      </c>
      <c r="G186" s="239"/>
      <c r="H186" s="239"/>
      <c r="I186" s="240" t="s">
        <v>161</v>
      </c>
      <c r="J186" s="239" t="s">
        <v>164</v>
      </c>
      <c r="K186" s="239"/>
      <c r="L186" s="239" t="s">
        <v>165</v>
      </c>
      <c r="M186" s="239" t="s">
        <v>167</v>
      </c>
      <c r="N186" s="241" t="s">
        <v>168</v>
      </c>
      <c r="O186" s="241"/>
      <c r="P186" s="241"/>
      <c r="Q186" s="241"/>
      <c r="R186" s="239"/>
      <c r="S186" s="239"/>
      <c r="T186" s="242"/>
      <c r="U186" s="243"/>
    </row>
    <row r="187" spans="1:25" ht="17.25">
      <c r="A187" s="156" t="s">
        <v>223</v>
      </c>
      <c r="B187" s="157">
        <f>SUM(B176:B181)</f>
        <v>792798.39802315237</v>
      </c>
      <c r="C187" s="157">
        <f>SUM(C176:C181)</f>
        <v>226233.13</v>
      </c>
      <c r="D187" s="157">
        <f t="shared" ref="C187:S187" si="15">SUM(D176:D181)</f>
        <v>142882.48000000001</v>
      </c>
      <c r="E187" s="157">
        <f t="shared" si="15"/>
        <v>5835.41</v>
      </c>
      <c r="F187" s="157">
        <f t="shared" si="15"/>
        <v>83349.649999999994</v>
      </c>
      <c r="G187" s="157">
        <f t="shared" si="15"/>
        <v>31531.040000000001</v>
      </c>
      <c r="H187" s="157">
        <f t="shared" si="15"/>
        <v>51818.61</v>
      </c>
      <c r="I187" s="157">
        <f t="shared" si="15"/>
        <v>566567.50022557983</v>
      </c>
      <c r="J187" s="157">
        <f t="shared" si="15"/>
        <v>94715.434039455751</v>
      </c>
      <c r="K187" s="157">
        <f t="shared" si="15"/>
        <v>26474.431475226411</v>
      </c>
      <c r="L187" s="157">
        <f t="shared" si="15"/>
        <v>471852.06618612399</v>
      </c>
      <c r="M187" s="157">
        <f t="shared" si="15"/>
        <v>285914.93348512705</v>
      </c>
      <c r="N187" s="157">
        <f t="shared" si="15"/>
        <v>185937.13270099697</v>
      </c>
      <c r="O187" s="157">
        <f t="shared" si="15"/>
        <v>237597.83983843966</v>
      </c>
      <c r="P187" s="157">
        <f t="shared" si="15"/>
        <v>32310.48</v>
      </c>
      <c r="Q187" s="157">
        <f t="shared" si="15"/>
        <v>555201.27155846125</v>
      </c>
      <c r="R187" s="157">
        <f t="shared" si="15"/>
        <v>317445.84529286833</v>
      </c>
      <c r="S187" s="157">
        <f t="shared" si="15"/>
        <v>237855.42626559295</v>
      </c>
      <c r="T187" s="157">
        <f t="shared" ref="D187:U187" si="16">SUM(T176:T180)</f>
        <v>32261.136029994068</v>
      </c>
      <c r="U187" s="157">
        <f t="shared" si="16"/>
        <v>0</v>
      </c>
    </row>
    <row r="188" spans="1:25">
      <c r="A188" t="s">
        <v>224</v>
      </c>
      <c r="B188" s="228">
        <f>SUM(B163:B168)</f>
        <v>690417.46620115347</v>
      </c>
      <c r="C188" s="228">
        <f t="shared" ref="C188:S188" si="17">SUM(C163:C168)</f>
        <v>187082.09311692</v>
      </c>
      <c r="D188" s="228">
        <f t="shared" si="17"/>
        <v>113722.91569892</v>
      </c>
      <c r="E188" s="228">
        <f t="shared" si="17"/>
        <v>6929.17</v>
      </c>
      <c r="F188" s="228">
        <f t="shared" si="17"/>
        <v>73359.177417999992</v>
      </c>
      <c r="G188" s="228">
        <f t="shared" si="17"/>
        <v>31275.879999999997</v>
      </c>
      <c r="H188" s="228">
        <f t="shared" si="17"/>
        <v>42083.297418000002</v>
      </c>
      <c r="I188" s="228">
        <f t="shared" si="17"/>
        <v>503335.37308423338</v>
      </c>
      <c r="J188" s="228">
        <f t="shared" si="17"/>
        <v>48946.163953409079</v>
      </c>
      <c r="K188" s="228">
        <f t="shared" si="17"/>
        <v>21133.649515516805</v>
      </c>
      <c r="L188" s="228">
        <f t="shared" si="17"/>
        <v>454389.20913082431</v>
      </c>
      <c r="M188" s="228">
        <f t="shared" si="17"/>
        <v>279226.52953427809</v>
      </c>
      <c r="N188" s="228">
        <f t="shared" si="17"/>
        <v>175162.67959654619</v>
      </c>
      <c r="O188" s="228">
        <f t="shared" si="17"/>
        <v>162669.07965232909</v>
      </c>
      <c r="P188" s="228">
        <f t="shared" si="17"/>
        <v>28062.819515516807</v>
      </c>
      <c r="Q188" s="228">
        <f t="shared" si="17"/>
        <v>527748.38654882438</v>
      </c>
      <c r="R188" s="228">
        <f t="shared" si="17"/>
        <v>310502.40953427809</v>
      </c>
      <c r="S188" s="228">
        <f t="shared" si="17"/>
        <v>217245.9770145462</v>
      </c>
      <c r="T188" s="209">
        <f t="shared" ref="T188" si="18">SUM(T137:T148)</f>
        <v>1321.1999999999998</v>
      </c>
      <c r="U188" s="264">
        <f>B188/T162*100</f>
        <v>626695.10765481205</v>
      </c>
    </row>
    <row r="189" spans="1:25">
      <c r="A189" t="s">
        <v>225</v>
      </c>
      <c r="B189" s="143">
        <f>SUM(B150:B155)</f>
        <v>739096.81452799577</v>
      </c>
      <c r="C189" s="143">
        <f t="shared" ref="C189:S189" si="19">SUM(C150:C155)</f>
        <v>234470</v>
      </c>
      <c r="D189" s="143">
        <f t="shared" si="19"/>
        <v>177728</v>
      </c>
      <c r="E189" s="143">
        <f t="shared" si="19"/>
        <v>6329</v>
      </c>
      <c r="F189" s="143">
        <f t="shared" si="19"/>
        <v>56742</v>
      </c>
      <c r="G189" s="143">
        <f t="shared" si="19"/>
        <v>12641</v>
      </c>
      <c r="H189" s="143">
        <f t="shared" si="19"/>
        <v>44100</v>
      </c>
      <c r="I189" s="143">
        <f t="shared" si="19"/>
        <v>504627</v>
      </c>
      <c r="J189" s="143">
        <f t="shared" si="19"/>
        <v>42324</v>
      </c>
      <c r="K189" s="143">
        <f t="shared" si="19"/>
        <v>22384</v>
      </c>
      <c r="L189" s="143">
        <f t="shared" si="19"/>
        <v>462302</v>
      </c>
      <c r="M189" s="143">
        <f t="shared" si="19"/>
        <v>294039</v>
      </c>
      <c r="N189" s="143">
        <f t="shared" si="19"/>
        <v>168263</v>
      </c>
      <c r="O189" s="143">
        <f t="shared" si="19"/>
        <v>220053</v>
      </c>
      <c r="P189" s="143">
        <f t="shared" si="19"/>
        <v>28712</v>
      </c>
      <c r="Q189" s="143">
        <f t="shared" si="19"/>
        <v>519043</v>
      </c>
      <c r="R189" s="143">
        <f t="shared" si="19"/>
        <v>306680</v>
      </c>
      <c r="S189" s="143">
        <f t="shared" si="19"/>
        <v>212365</v>
      </c>
      <c r="T189" s="210">
        <f t="shared" ref="T189" si="20">SUM(T124:T135)</f>
        <v>1302</v>
      </c>
      <c r="U189" s="143">
        <f>B189/T149*100</f>
        <v>671295.92600181268</v>
      </c>
    </row>
    <row r="190" spans="1:25" hidden="1">
      <c r="A190" t="s">
        <v>202</v>
      </c>
      <c r="B190" s="143">
        <f>SUM(B124:B130)</f>
        <v>458926</v>
      </c>
      <c r="C190" s="143">
        <f t="shared" ref="C190:S190" si="21">SUM(C124:C130)</f>
        <v>172692</v>
      </c>
      <c r="D190" s="143">
        <f t="shared" si="21"/>
        <v>107762</v>
      </c>
      <c r="E190" s="143">
        <f t="shared" si="21"/>
        <v>10668</v>
      </c>
      <c r="F190" s="143">
        <f t="shared" si="21"/>
        <v>64930</v>
      </c>
      <c r="G190" s="143">
        <f t="shared" si="21"/>
        <v>14677</v>
      </c>
      <c r="H190" s="143">
        <f t="shared" si="21"/>
        <v>50253</v>
      </c>
      <c r="I190" s="143">
        <f t="shared" si="21"/>
        <v>286233</v>
      </c>
      <c r="J190" s="143">
        <f t="shared" si="21"/>
        <v>48335</v>
      </c>
      <c r="K190" s="143">
        <f t="shared" si="21"/>
        <v>24478</v>
      </c>
      <c r="L190" s="143">
        <f t="shared" si="21"/>
        <v>237898</v>
      </c>
      <c r="M190" s="143">
        <f t="shared" si="21"/>
        <v>123239</v>
      </c>
      <c r="N190" s="143">
        <f t="shared" si="21"/>
        <v>114657</v>
      </c>
      <c r="O190" s="143">
        <f t="shared" si="21"/>
        <v>156098</v>
      </c>
      <c r="P190" s="143">
        <f t="shared" si="21"/>
        <v>35148</v>
      </c>
      <c r="Q190" s="143">
        <f t="shared" si="21"/>
        <v>302828</v>
      </c>
      <c r="R190" s="143">
        <f t="shared" si="21"/>
        <v>137917</v>
      </c>
      <c r="S190" s="143">
        <f t="shared" si="21"/>
        <v>164911</v>
      </c>
      <c r="T190" s="210"/>
      <c r="U190" s="143"/>
    </row>
    <row r="191" spans="1: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210"/>
      <c r="U191" s="143"/>
    </row>
    <row r="192" spans="1:25">
      <c r="A192" s="177" t="s">
        <v>170</v>
      </c>
      <c r="B192" s="178">
        <f>100*(B187/B188-1)</f>
        <v>14.828844407040265</v>
      </c>
      <c r="C192" s="178">
        <f>100*(C187/C188-1)</f>
        <v>20.927196307672236</v>
      </c>
      <c r="D192" s="178">
        <f t="shared" ref="D192:U192" si="22">100*(D187/D188-1)</f>
        <v>25.64088699438518</v>
      </c>
      <c r="E192" s="178">
        <f t="shared" si="22"/>
        <v>-15.784863122134396</v>
      </c>
      <c r="F192" s="178">
        <f t="shared" si="22"/>
        <v>13.618572254531113</v>
      </c>
      <c r="G192" s="178">
        <f t="shared" si="22"/>
        <v>0.81583635696262924</v>
      </c>
      <c r="H192" s="178">
        <f t="shared" si="22"/>
        <v>23.133435779288479</v>
      </c>
      <c r="I192" s="178">
        <f t="shared" si="22"/>
        <v>12.562623356647041</v>
      </c>
      <c r="J192" s="178">
        <f t="shared" si="22"/>
        <v>93.509411952310643</v>
      </c>
      <c r="K192" s="178">
        <f t="shared" si="22"/>
        <v>25.271460832111757</v>
      </c>
      <c r="L192" s="178">
        <f t="shared" si="22"/>
        <v>3.8431495960705941</v>
      </c>
      <c r="M192" s="178">
        <f t="shared" si="22"/>
        <v>2.3953325502431788</v>
      </c>
      <c r="N192" s="178">
        <f t="shared" si="22"/>
        <v>6.1511122856008349</v>
      </c>
      <c r="O192" s="178">
        <f t="shared" si="22"/>
        <v>46.062079127917244</v>
      </c>
      <c r="P192" s="178">
        <f t="shared" si="22"/>
        <v>15.136257004163568</v>
      </c>
      <c r="Q192" s="178">
        <f t="shared" si="22"/>
        <v>5.2018889511274757</v>
      </c>
      <c r="R192" s="178">
        <f t="shared" si="22"/>
        <v>2.2361938411378679</v>
      </c>
      <c r="S192" s="178">
        <f t="shared" si="22"/>
        <v>9.4866885611726737</v>
      </c>
      <c r="T192" s="211">
        <f t="shared" si="22"/>
        <v>2341.8056335145375</v>
      </c>
      <c r="U192" s="178">
        <f t="shared" si="22"/>
        <v>-100</v>
      </c>
    </row>
    <row r="193" spans="1:21">
      <c r="A193" t="s">
        <v>171</v>
      </c>
      <c r="B193" s="176">
        <f>100*(B187/B189-1)</f>
        <v>7.2658388508211491</v>
      </c>
      <c r="C193" s="176">
        <f t="shared" ref="C193:U193" si="23">100*(C187/C189-1)</f>
        <v>-3.5129739412291583</v>
      </c>
      <c r="D193" s="176">
        <f t="shared" si="23"/>
        <v>-19.606094706517819</v>
      </c>
      <c r="E193" s="176">
        <f t="shared" si="23"/>
        <v>-7.7988623795228307</v>
      </c>
      <c r="F193" s="176">
        <f t="shared" si="23"/>
        <v>46.892337245779125</v>
      </c>
      <c r="G193" s="176">
        <f t="shared" si="23"/>
        <v>149.43469662210271</v>
      </c>
      <c r="H193" s="176">
        <f t="shared" si="23"/>
        <v>17.502517006802719</v>
      </c>
      <c r="I193" s="176">
        <f t="shared" si="23"/>
        <v>12.274511713717228</v>
      </c>
      <c r="J193" s="176">
        <f t="shared" si="23"/>
        <v>123.78658453703748</v>
      </c>
      <c r="K193" s="176">
        <f t="shared" si="23"/>
        <v>18.273907591254513</v>
      </c>
      <c r="L193" s="176">
        <f t="shared" si="23"/>
        <v>2.0657635455014312</v>
      </c>
      <c r="M193" s="176">
        <f t="shared" si="23"/>
        <v>-2.7629214202445795</v>
      </c>
      <c r="N193" s="176">
        <f t="shared" si="23"/>
        <v>10.503873520023399</v>
      </c>
      <c r="O193" s="176">
        <f t="shared" si="23"/>
        <v>7.9730064295600034</v>
      </c>
      <c r="P193" s="176">
        <f t="shared" si="23"/>
        <v>12.533017553636117</v>
      </c>
      <c r="Q193" s="176">
        <f t="shared" si="23"/>
        <v>6.9663344960747553</v>
      </c>
      <c r="R193" s="176">
        <f t="shared" si="23"/>
        <v>3.5104490977136749</v>
      </c>
      <c r="S193" s="176">
        <f t="shared" si="23"/>
        <v>12.003120224892495</v>
      </c>
      <c r="T193" s="212">
        <f t="shared" si="23"/>
        <v>2377.8138271884845</v>
      </c>
      <c r="U193" s="176">
        <f t="shared" si="23"/>
        <v>-100</v>
      </c>
    </row>
    <row r="194" spans="1:21" hidden="1">
      <c r="A194" t="s">
        <v>203</v>
      </c>
      <c r="B194" s="176">
        <f>100*(B187/B190-1)</f>
        <v>72.750813425945012</v>
      </c>
      <c r="C194" s="176">
        <f t="shared" ref="C194:S194" si="24">100*(C187/C190-1)</f>
        <v>31.003827623746318</v>
      </c>
      <c r="D194" s="176">
        <f t="shared" si="24"/>
        <v>32.590783393032808</v>
      </c>
      <c r="E194" s="176">
        <f t="shared" si="24"/>
        <v>-45.299868766404202</v>
      </c>
      <c r="F194" s="176">
        <f t="shared" si="24"/>
        <v>28.368473740951792</v>
      </c>
      <c r="G194" s="176">
        <f t="shared" si="24"/>
        <v>114.83300401989509</v>
      </c>
      <c r="H194" s="176">
        <f t="shared" si="24"/>
        <v>3.1154557936839522</v>
      </c>
      <c r="I194" s="176">
        <f t="shared" si="24"/>
        <v>97.939266340911018</v>
      </c>
      <c r="J194" s="176">
        <f t="shared" si="24"/>
        <v>95.956209867499226</v>
      </c>
      <c r="K194" s="176">
        <f t="shared" si="24"/>
        <v>8.1560236752447501</v>
      </c>
      <c r="L194" s="176">
        <f t="shared" si="24"/>
        <v>98.342174455491005</v>
      </c>
      <c r="M194" s="176">
        <f t="shared" si="24"/>
        <v>132.00036797209248</v>
      </c>
      <c r="N194" s="176">
        <f t="shared" si="24"/>
        <v>62.168147344686297</v>
      </c>
      <c r="O194" s="176">
        <f t="shared" si="24"/>
        <v>52.210688053940245</v>
      </c>
      <c r="P194" s="176">
        <f t="shared" si="24"/>
        <v>-8.0730624786616634</v>
      </c>
      <c r="Q194" s="176">
        <f t="shared" si="24"/>
        <v>83.338816608259876</v>
      </c>
      <c r="R194" s="176">
        <f t="shared" si="24"/>
        <v>130.17165780351104</v>
      </c>
      <c r="S194" s="176">
        <f t="shared" si="24"/>
        <v>44.232601988704779</v>
      </c>
      <c r="U194" s="202" t="s">
        <v>180</v>
      </c>
    </row>
    <row r="195" spans="1:21" s="195" customFormat="1" hidden="1">
      <c r="A195" s="195" t="s">
        <v>179</v>
      </c>
      <c r="T195" s="213"/>
      <c r="U195" s="196"/>
    </row>
    <row r="196" spans="1:21" hidden="1">
      <c r="A196" s="195" t="s">
        <v>190</v>
      </c>
      <c r="B196" s="221" t="e">
        <f>B187/#REF!-1</f>
        <v>#REF!</v>
      </c>
      <c r="C196" s="221" t="e">
        <f>C187/#REF!-1</f>
        <v>#REF!</v>
      </c>
      <c r="D196" s="221" t="e">
        <f>D187/#REF!-1</f>
        <v>#REF!</v>
      </c>
      <c r="E196" s="221" t="e">
        <f>E187/#REF!-1</f>
        <v>#REF!</v>
      </c>
      <c r="F196" s="221" t="e">
        <f>F187/#REF!-1</f>
        <v>#REF!</v>
      </c>
      <c r="G196" s="221" t="e">
        <f>G187/#REF!-1</f>
        <v>#REF!</v>
      </c>
      <c r="H196" s="221" t="e">
        <f>H187/#REF!-1</f>
        <v>#REF!</v>
      </c>
      <c r="I196" s="221" t="e">
        <f>I187/#REF!-1</f>
        <v>#REF!</v>
      </c>
      <c r="J196" s="221" t="e">
        <f>J187/#REF!-1</f>
        <v>#REF!</v>
      </c>
      <c r="K196" s="221" t="e">
        <f>K187/#REF!-1</f>
        <v>#REF!</v>
      </c>
      <c r="L196" s="221" t="e">
        <f>L187/#REF!-1</f>
        <v>#REF!</v>
      </c>
      <c r="M196" s="221" t="e">
        <f>M187/#REF!-1</f>
        <v>#REF!</v>
      </c>
      <c r="N196" s="221" t="e">
        <f>N187/#REF!-1</f>
        <v>#REF!</v>
      </c>
      <c r="O196" s="221" t="e">
        <f>O187/#REF!-1</f>
        <v>#REF!</v>
      </c>
      <c r="P196" s="221" t="e">
        <f>P187/#REF!-1</f>
        <v>#REF!</v>
      </c>
      <c r="Q196" s="221" t="e">
        <f>Q187/#REF!-1</f>
        <v>#REF!</v>
      </c>
      <c r="R196" s="221" t="e">
        <f>R187/#REF!-1</f>
        <v>#REF!</v>
      </c>
      <c r="S196" s="221" t="e">
        <f>S187/#REF!-1</f>
        <v>#REF!</v>
      </c>
    </row>
    <row r="197" spans="1:21" hidden="1">
      <c r="A197" s="195" t="s">
        <v>191</v>
      </c>
      <c r="B197" s="221" t="e">
        <f>B187/#REF!-1</f>
        <v>#REF!</v>
      </c>
      <c r="C197" s="221" t="e">
        <f>C187/#REF!-1</f>
        <v>#REF!</v>
      </c>
      <c r="D197" s="221" t="e">
        <f>D187/#REF!-1</f>
        <v>#REF!</v>
      </c>
      <c r="E197" s="221" t="e">
        <f>E187/#REF!-1</f>
        <v>#REF!</v>
      </c>
      <c r="F197" s="221" t="e">
        <f>F187/#REF!-1</f>
        <v>#REF!</v>
      </c>
      <c r="G197" s="221" t="e">
        <f>G187/#REF!-1</f>
        <v>#REF!</v>
      </c>
      <c r="H197" s="221" t="e">
        <f>H187/#REF!-1</f>
        <v>#REF!</v>
      </c>
      <c r="I197" s="221" t="e">
        <f>I187/#REF!-1</f>
        <v>#REF!</v>
      </c>
      <c r="J197" s="221" t="e">
        <f>J187/#REF!-1</f>
        <v>#REF!</v>
      </c>
      <c r="K197" s="221" t="e">
        <f>K187/#REF!-1</f>
        <v>#REF!</v>
      </c>
      <c r="L197" s="221" t="e">
        <f>L187/#REF!-1</f>
        <v>#REF!</v>
      </c>
      <c r="M197" s="221" t="e">
        <f>M187/#REF!-1</f>
        <v>#REF!</v>
      </c>
      <c r="N197" s="221" t="e">
        <f>N187/#REF!-1</f>
        <v>#REF!</v>
      </c>
      <c r="O197" s="221" t="e">
        <f>O187/#REF!-1</f>
        <v>#REF!</v>
      </c>
      <c r="P197" s="221" t="e">
        <f>P187/#REF!-1</f>
        <v>#REF!</v>
      </c>
      <c r="Q197" s="221" t="e">
        <f>Q187/#REF!-1</f>
        <v>#REF!</v>
      </c>
      <c r="R197" s="221" t="e">
        <f>R187/#REF!-1</f>
        <v>#REF!</v>
      </c>
      <c r="S197" s="221" t="e">
        <f>S187/#REF!-1</f>
        <v>#REF!</v>
      </c>
    </row>
    <row r="198" spans="1:21" hidden="1">
      <c r="A198" s="195" t="s">
        <v>192</v>
      </c>
      <c r="B198" s="221" t="e">
        <f>B187/#REF!-1</f>
        <v>#REF!</v>
      </c>
      <c r="C198" s="221" t="e">
        <f>C187/#REF!-1</f>
        <v>#REF!</v>
      </c>
      <c r="D198" s="221" t="e">
        <f>D187/#REF!-1</f>
        <v>#REF!</v>
      </c>
      <c r="E198" s="221" t="e">
        <f>E187/#REF!-1</f>
        <v>#REF!</v>
      </c>
      <c r="F198" s="221" t="e">
        <f>F187/#REF!-1</f>
        <v>#REF!</v>
      </c>
      <c r="G198" s="221" t="e">
        <f>G187/#REF!-1</f>
        <v>#REF!</v>
      </c>
      <c r="H198" s="221" t="e">
        <f>H187/#REF!-1</f>
        <v>#REF!</v>
      </c>
      <c r="I198" s="221" t="e">
        <f>I187/#REF!-1</f>
        <v>#REF!</v>
      </c>
      <c r="J198" s="221" t="e">
        <f>J187/#REF!-1</f>
        <v>#REF!</v>
      </c>
      <c r="K198" s="221" t="e">
        <f>K187/#REF!-1</f>
        <v>#REF!</v>
      </c>
      <c r="L198" s="221" t="e">
        <f>L187/#REF!-1</f>
        <v>#REF!</v>
      </c>
      <c r="M198" s="221" t="e">
        <f>M187/#REF!-1</f>
        <v>#REF!</v>
      </c>
      <c r="N198" s="221" t="e">
        <f>N187/#REF!-1</f>
        <v>#REF!</v>
      </c>
      <c r="O198" s="221" t="e">
        <f>O187/#REF!-1</f>
        <v>#REF!</v>
      </c>
      <c r="P198" s="221" t="e">
        <f>P187/#REF!-1</f>
        <v>#REF!</v>
      </c>
      <c r="Q198" s="221" t="e">
        <f>Q187/#REF!-1</f>
        <v>#REF!</v>
      </c>
      <c r="R198" s="221" t="e">
        <f>R187/#REF!-1</f>
        <v>#REF!</v>
      </c>
      <c r="S198" s="221" t="e">
        <f>S187/#REF!-1</f>
        <v>#REF!</v>
      </c>
    </row>
    <row r="199" spans="1:21" hidden="1">
      <c r="A199" s="195" t="s">
        <v>193</v>
      </c>
      <c r="B199" s="221" t="e">
        <f>B187/#REF!-1</f>
        <v>#REF!</v>
      </c>
      <c r="C199" s="221" t="e">
        <f>C187/#REF!-1</f>
        <v>#REF!</v>
      </c>
      <c r="D199" s="221" t="e">
        <f>D187/#REF!-1</f>
        <v>#REF!</v>
      </c>
      <c r="E199" s="221" t="e">
        <f>E187/#REF!-1</f>
        <v>#REF!</v>
      </c>
      <c r="F199" s="221" t="e">
        <f>F187/#REF!-1</f>
        <v>#REF!</v>
      </c>
      <c r="G199" s="221" t="e">
        <f>G187/#REF!-1</f>
        <v>#REF!</v>
      </c>
      <c r="H199" s="221" t="e">
        <f>H187/#REF!-1</f>
        <v>#REF!</v>
      </c>
      <c r="I199" s="221" t="e">
        <f>I187/#REF!-1</f>
        <v>#REF!</v>
      </c>
      <c r="J199" s="221" t="e">
        <f>J187/#REF!-1</f>
        <v>#REF!</v>
      </c>
      <c r="K199" s="221" t="e">
        <f>K187/#REF!-1</f>
        <v>#REF!</v>
      </c>
      <c r="L199" s="221" t="e">
        <f>L187/#REF!-1</f>
        <v>#REF!</v>
      </c>
      <c r="M199" s="221" t="e">
        <f>M187/#REF!-1</f>
        <v>#REF!</v>
      </c>
      <c r="N199" s="221" t="e">
        <f>N187/#REF!-1</f>
        <v>#REF!</v>
      </c>
      <c r="O199" s="221" t="e">
        <f>O187/#REF!-1</f>
        <v>#REF!</v>
      </c>
      <c r="P199" s="221" t="e">
        <f>P187/#REF!-1</f>
        <v>#REF!</v>
      </c>
      <c r="Q199" s="221" t="e">
        <f>Q187/#REF!-1</f>
        <v>#REF!</v>
      </c>
      <c r="R199" s="221" t="e">
        <f>R187/#REF!-1</f>
        <v>#REF!</v>
      </c>
      <c r="S199" s="221" t="e">
        <f>S187/#REF!-1</f>
        <v>#REF!</v>
      </c>
    </row>
    <row r="200" spans="1:21" hidden="1">
      <c r="A200" s="195" t="s">
        <v>194</v>
      </c>
      <c r="B200" s="221" t="e">
        <f>B187/#REF!-1</f>
        <v>#REF!</v>
      </c>
      <c r="C200" s="221" t="e">
        <f>C187/#REF!-1</f>
        <v>#REF!</v>
      </c>
      <c r="D200" s="221" t="e">
        <f>D187/#REF!-1</f>
        <v>#REF!</v>
      </c>
      <c r="E200" s="221" t="e">
        <f>E187/#REF!-1</f>
        <v>#REF!</v>
      </c>
      <c r="F200" s="221" t="e">
        <f>F187/#REF!-1</f>
        <v>#REF!</v>
      </c>
      <c r="G200" s="221" t="e">
        <f>G187/#REF!-1</f>
        <v>#REF!</v>
      </c>
      <c r="H200" s="221" t="e">
        <f>H187/#REF!-1</f>
        <v>#REF!</v>
      </c>
      <c r="I200" s="221" t="e">
        <f>I187/#REF!-1</f>
        <v>#REF!</v>
      </c>
      <c r="J200" s="221" t="e">
        <f>J187/#REF!-1</f>
        <v>#REF!</v>
      </c>
      <c r="K200" s="221" t="e">
        <f>K187/#REF!-1</f>
        <v>#REF!</v>
      </c>
      <c r="L200" s="221" t="e">
        <f>L187/#REF!-1</f>
        <v>#REF!</v>
      </c>
      <c r="M200" s="221" t="e">
        <f>M187/#REF!-1</f>
        <v>#REF!</v>
      </c>
      <c r="N200" s="221" t="e">
        <f>N187/#REF!-1</f>
        <v>#REF!</v>
      </c>
      <c r="O200" s="221" t="e">
        <f>O187/#REF!-1</f>
        <v>#REF!</v>
      </c>
      <c r="P200" s="221" t="e">
        <f>P187/#REF!-1</f>
        <v>#REF!</v>
      </c>
      <c r="Q200" s="221" t="e">
        <f>Q187/#REF!-1</f>
        <v>#REF!</v>
      </c>
      <c r="R200" s="221" t="e">
        <f>R187/#REF!-1</f>
        <v>#REF!</v>
      </c>
      <c r="S200" s="221" t="e">
        <f>S187/#REF!-1</f>
        <v>#REF!</v>
      </c>
    </row>
    <row r="201" spans="1:21" hidden="1">
      <c r="A201" s="195" t="s">
        <v>195</v>
      </c>
      <c r="B201" s="221" t="e">
        <f>B187/#REF!-1</f>
        <v>#REF!</v>
      </c>
      <c r="C201" s="221" t="e">
        <f>C187/#REF!-1</f>
        <v>#REF!</v>
      </c>
      <c r="D201" s="221" t="e">
        <f>D187/#REF!-1</f>
        <v>#REF!</v>
      </c>
      <c r="E201" s="221" t="e">
        <f>E187/#REF!-1</f>
        <v>#REF!</v>
      </c>
      <c r="F201" s="221" t="e">
        <f>F187/#REF!-1</f>
        <v>#REF!</v>
      </c>
      <c r="G201" s="221" t="e">
        <f>G187/#REF!-1</f>
        <v>#REF!</v>
      </c>
      <c r="H201" s="221" t="e">
        <f>H187/#REF!-1</f>
        <v>#REF!</v>
      </c>
      <c r="I201" s="221" t="e">
        <f>I187/#REF!-1</f>
        <v>#REF!</v>
      </c>
      <c r="J201" s="221" t="e">
        <f>J187/#REF!-1</f>
        <v>#REF!</v>
      </c>
      <c r="K201" s="221" t="e">
        <f>K187/#REF!-1</f>
        <v>#REF!</v>
      </c>
      <c r="L201" s="221" t="e">
        <f>L187/#REF!-1</f>
        <v>#REF!</v>
      </c>
      <c r="M201" s="221" t="e">
        <f>M187/#REF!-1</f>
        <v>#REF!</v>
      </c>
      <c r="N201" s="221" t="e">
        <f>N187/#REF!-1</f>
        <v>#REF!</v>
      </c>
      <c r="O201" s="221" t="e">
        <f>O187/#REF!-1</f>
        <v>#REF!</v>
      </c>
      <c r="P201" s="221" t="e">
        <f>P187/#REF!-1</f>
        <v>#REF!</v>
      </c>
      <c r="Q201" s="221" t="e">
        <f>Q187/#REF!-1</f>
        <v>#REF!</v>
      </c>
      <c r="R201" s="221" t="e">
        <f>R187/#REF!-1</f>
        <v>#REF!</v>
      </c>
      <c r="S201" s="221" t="e">
        <f>S187/#REF!-1</f>
        <v>#REF!</v>
      </c>
    </row>
    <row r="202" spans="1:21" hidden="1">
      <c r="A202" s="195" t="s">
        <v>196</v>
      </c>
      <c r="B202" s="221" t="e">
        <f>B187/#REF!-1</f>
        <v>#REF!</v>
      </c>
      <c r="C202" s="221" t="e">
        <f>C187/#REF!-1</f>
        <v>#REF!</v>
      </c>
      <c r="D202" s="221" t="e">
        <f>D187/#REF!-1</f>
        <v>#REF!</v>
      </c>
      <c r="E202" s="221" t="e">
        <f>E187/#REF!-1</f>
        <v>#REF!</v>
      </c>
      <c r="F202" s="221" t="e">
        <f>F187/#REF!-1</f>
        <v>#REF!</v>
      </c>
      <c r="G202" s="221" t="e">
        <f>G187/#REF!-1</f>
        <v>#REF!</v>
      </c>
      <c r="H202" s="221" t="e">
        <f>H187/#REF!-1</f>
        <v>#REF!</v>
      </c>
      <c r="I202" s="221" t="e">
        <f>I187/#REF!-1</f>
        <v>#REF!</v>
      </c>
      <c r="J202" s="221" t="e">
        <f>J187/#REF!-1</f>
        <v>#REF!</v>
      </c>
      <c r="K202" s="221" t="e">
        <f>K187/#REF!-1</f>
        <v>#REF!</v>
      </c>
      <c r="L202" s="221" t="e">
        <f>L187/#REF!-1</f>
        <v>#REF!</v>
      </c>
      <c r="M202" s="221" t="e">
        <f>M187/#REF!-1</f>
        <v>#REF!</v>
      </c>
      <c r="N202" s="221" t="e">
        <f>N187/#REF!-1</f>
        <v>#REF!</v>
      </c>
      <c r="O202" s="221" t="e">
        <f>O187/#REF!-1</f>
        <v>#REF!</v>
      </c>
      <c r="P202" s="221" t="e">
        <f>P187/#REF!-1</f>
        <v>#REF!</v>
      </c>
      <c r="Q202" s="221" t="e">
        <f>Q187/#REF!-1</f>
        <v>#REF!</v>
      </c>
      <c r="R202" s="221" t="e">
        <f>R187/#REF!-1</f>
        <v>#REF!</v>
      </c>
      <c r="S202" s="221" t="e">
        <f>S187/#REF!-1</f>
        <v>#REF!</v>
      </c>
    </row>
    <row r="203" spans="1:21" hidden="1">
      <c r="A203" s="195" t="s">
        <v>197</v>
      </c>
      <c r="B203" s="221" t="e">
        <f>B187/#REF!-1</f>
        <v>#REF!</v>
      </c>
      <c r="C203" s="221" t="e">
        <f>C187/#REF!-1</f>
        <v>#REF!</v>
      </c>
      <c r="D203" s="221" t="e">
        <f>D187/#REF!-1</f>
        <v>#REF!</v>
      </c>
      <c r="E203" s="221" t="e">
        <f>E187/#REF!-1</f>
        <v>#REF!</v>
      </c>
      <c r="F203" s="221" t="e">
        <f>F187/#REF!-1</f>
        <v>#REF!</v>
      </c>
      <c r="G203" s="221" t="e">
        <f>G187/#REF!-1</f>
        <v>#REF!</v>
      </c>
      <c r="H203" s="221" t="e">
        <f>H187/#REF!-1</f>
        <v>#REF!</v>
      </c>
      <c r="I203" s="221" t="e">
        <f>I187/#REF!-1</f>
        <v>#REF!</v>
      </c>
      <c r="J203" s="221" t="e">
        <f>J187/#REF!-1</f>
        <v>#REF!</v>
      </c>
      <c r="K203" s="221" t="e">
        <f>K187/#REF!-1</f>
        <v>#REF!</v>
      </c>
      <c r="L203" s="221" t="e">
        <f>L187/#REF!-1</f>
        <v>#REF!</v>
      </c>
      <c r="M203" s="221" t="e">
        <f>M187/#REF!-1</f>
        <v>#REF!</v>
      </c>
      <c r="N203" s="221" t="e">
        <f>N187/#REF!-1</f>
        <v>#REF!</v>
      </c>
      <c r="O203" s="221" t="e">
        <f>O187/#REF!-1</f>
        <v>#REF!</v>
      </c>
      <c r="P203" s="221" t="e">
        <f>P187/#REF!-1</f>
        <v>#REF!</v>
      </c>
      <c r="Q203" s="221" t="e">
        <f>Q187/#REF!-1</f>
        <v>#REF!</v>
      </c>
      <c r="R203" s="221" t="e">
        <f>R187/#REF!-1</f>
        <v>#REF!</v>
      </c>
      <c r="S203" s="221" t="e">
        <f>S187/#REF!-1</f>
        <v>#REF!</v>
      </c>
    </row>
    <row r="204" spans="1:21" hidden="1">
      <c r="A204" s="195" t="s">
        <v>198</v>
      </c>
      <c r="B204" s="221" t="e">
        <f>B187/#REF!-1</f>
        <v>#REF!</v>
      </c>
      <c r="C204" s="221" t="e">
        <f>C187/#REF!-1</f>
        <v>#REF!</v>
      </c>
      <c r="D204" s="221" t="e">
        <f>D187/#REF!-1</f>
        <v>#REF!</v>
      </c>
      <c r="E204" s="221" t="e">
        <f>E187/#REF!-1</f>
        <v>#REF!</v>
      </c>
      <c r="F204" s="221" t="e">
        <f>F187/#REF!-1</f>
        <v>#REF!</v>
      </c>
      <c r="G204" s="221" t="e">
        <f>G187/#REF!-1</f>
        <v>#REF!</v>
      </c>
      <c r="H204" s="221" t="e">
        <f>H187/#REF!-1</f>
        <v>#REF!</v>
      </c>
      <c r="I204" s="221" t="e">
        <f>I187/#REF!-1</f>
        <v>#REF!</v>
      </c>
      <c r="J204" s="221" t="e">
        <f>J187/#REF!-1</f>
        <v>#REF!</v>
      </c>
      <c r="K204" s="221" t="e">
        <f>K187/#REF!-1</f>
        <v>#REF!</v>
      </c>
      <c r="L204" s="221" t="e">
        <f>L187/#REF!-1</f>
        <v>#REF!</v>
      </c>
      <c r="M204" s="221" t="e">
        <f>M187/#REF!-1</f>
        <v>#REF!</v>
      </c>
      <c r="N204" s="221" t="e">
        <f>N187/#REF!-1</f>
        <v>#REF!</v>
      </c>
      <c r="O204" s="221" t="e">
        <f>O187/#REF!-1</f>
        <v>#REF!</v>
      </c>
      <c r="P204" s="221" t="e">
        <f>P187/#REF!-1</f>
        <v>#REF!</v>
      </c>
      <c r="Q204" s="221" t="e">
        <f>Q187/#REF!-1</f>
        <v>#REF!</v>
      </c>
      <c r="R204" s="221" t="e">
        <f>R187/#REF!-1</f>
        <v>#REF!</v>
      </c>
      <c r="S204" s="221" t="e">
        <f>S187/#REF!-1</f>
        <v>#REF!</v>
      </c>
    </row>
    <row r="205" spans="1:21" hidden="1">
      <c r="F205" s="247"/>
    </row>
    <row r="206" spans="1:21" hidden="1">
      <c r="A206" s="233" t="s">
        <v>199</v>
      </c>
      <c r="B206" s="237">
        <f t="shared" ref="B206:S206" si="25">AVERAGE(B188:B190)</f>
        <v>629480.09357638308</v>
      </c>
      <c r="C206" s="237">
        <f t="shared" si="25"/>
        <v>198081.36437230665</v>
      </c>
      <c r="D206" s="245">
        <f t="shared" si="25"/>
        <v>133070.97189964002</v>
      </c>
      <c r="E206" s="248">
        <f t="shared" si="25"/>
        <v>7975.3899999999994</v>
      </c>
      <c r="F206" s="245">
        <f t="shared" si="25"/>
        <v>65010.392472666666</v>
      </c>
      <c r="G206" s="248">
        <f t="shared" si="25"/>
        <v>19531.293333333331</v>
      </c>
      <c r="H206" s="248">
        <f t="shared" si="25"/>
        <v>45478.765806000003</v>
      </c>
      <c r="I206" s="237">
        <f t="shared" si="25"/>
        <v>431398.45769474446</v>
      </c>
      <c r="J206" s="245">
        <f t="shared" si="25"/>
        <v>46535.054651136357</v>
      </c>
      <c r="K206" s="248">
        <f t="shared" si="25"/>
        <v>22665.21650517227</v>
      </c>
      <c r="L206" s="245">
        <f t="shared" si="25"/>
        <v>384863.06971027475</v>
      </c>
      <c r="M206" s="248">
        <f t="shared" si="25"/>
        <v>232168.17651142602</v>
      </c>
      <c r="N206" s="248">
        <f t="shared" si="25"/>
        <v>152694.22653218207</v>
      </c>
      <c r="O206" s="237">
        <f t="shared" si="25"/>
        <v>179606.69321744304</v>
      </c>
      <c r="P206" s="234">
        <f t="shared" si="25"/>
        <v>30640.939838505601</v>
      </c>
      <c r="Q206" s="237">
        <f t="shared" si="25"/>
        <v>449873.12884960813</v>
      </c>
      <c r="R206" s="234">
        <f t="shared" si="25"/>
        <v>251699.8031780927</v>
      </c>
      <c r="S206" s="234">
        <f t="shared" si="25"/>
        <v>198173.99233818206</v>
      </c>
    </row>
    <row r="207" spans="1:21" hidden="1">
      <c r="A207" s="235" t="s">
        <v>200</v>
      </c>
      <c r="B207" s="238">
        <f t="shared" ref="B207:S207" si="26">B187/B206-1</f>
        <v>0.25944951415203366</v>
      </c>
      <c r="C207" s="238">
        <f t="shared" si="26"/>
        <v>0.14212223202774554</v>
      </c>
      <c r="D207" s="246">
        <f t="shared" si="26"/>
        <v>7.3731392807138141E-2</v>
      </c>
      <c r="E207" s="249">
        <f t="shared" si="26"/>
        <v>-0.26832292840851668</v>
      </c>
      <c r="F207" s="246">
        <f t="shared" si="26"/>
        <v>0.28209732059445702</v>
      </c>
      <c r="G207" s="249">
        <f t="shared" si="26"/>
        <v>0.61438566621633539</v>
      </c>
      <c r="H207" s="249">
        <f t="shared" si="26"/>
        <v>0.13940229207283328</v>
      </c>
      <c r="I207" s="238">
        <f t="shared" si="26"/>
        <v>0.31332759800101173</v>
      </c>
      <c r="J207" s="246">
        <f t="shared" si="26"/>
        <v>1.0353566735768918</v>
      </c>
      <c r="K207" s="249">
        <f t="shared" si="26"/>
        <v>0.16806435399303887</v>
      </c>
      <c r="L207" s="246">
        <f t="shared" si="26"/>
        <v>0.22602583443855662</v>
      </c>
      <c r="M207" s="249">
        <f t="shared" si="26"/>
        <v>0.23149924240825448</v>
      </c>
      <c r="N207" s="249">
        <f t="shared" si="26"/>
        <v>0.21770899217206852</v>
      </c>
      <c r="O207" s="238">
        <f t="shared" si="26"/>
        <v>0.32287853855640525</v>
      </c>
      <c r="P207" s="236">
        <f t="shared" si="26"/>
        <v>5.4487237346301454E-2</v>
      </c>
      <c r="Q207" s="238">
        <f t="shared" si="26"/>
        <v>0.23412854859367283</v>
      </c>
      <c r="R207" s="236">
        <f t="shared" si="26"/>
        <v>0.26120815862639502</v>
      </c>
      <c r="S207" s="236">
        <f t="shared" si="26"/>
        <v>0.20023532583274051</v>
      </c>
    </row>
    <row r="208" spans="1:21" hidden="1"/>
    <row r="209" spans="2:27" hidden="1"/>
    <row r="210" spans="2:27" hidden="1"/>
    <row r="211" spans="2:27" hidden="1"/>
    <row r="213" spans="2:27">
      <c r="B213" s="270"/>
      <c r="C213" s="270"/>
      <c r="I213" s="270"/>
    </row>
    <row r="214" spans="2:27">
      <c r="B214" s="263" t="s">
        <v>222</v>
      </c>
      <c r="D214" t="s">
        <v>213</v>
      </c>
      <c r="E214" t="s">
        <v>214</v>
      </c>
      <c r="F214" t="s">
        <v>0</v>
      </c>
      <c r="G214" t="s">
        <v>215</v>
      </c>
      <c r="H214" t="s">
        <v>216</v>
      </c>
      <c r="L214" s="252"/>
      <c r="Q214" s="221"/>
    </row>
    <row r="215" spans="2:27">
      <c r="B215" s="260" t="s">
        <v>1</v>
      </c>
      <c r="C215" t="s">
        <v>217</v>
      </c>
      <c r="D215" s="271">
        <v>1278328</v>
      </c>
      <c r="E215" s="271">
        <v>4114043</v>
      </c>
      <c r="F215" s="271">
        <v>5392371</v>
      </c>
      <c r="G215" s="281">
        <v>53923.71</v>
      </c>
      <c r="H215">
        <v>0.49519977834102769</v>
      </c>
      <c r="J215" s="271">
        <v>37084.93</v>
      </c>
      <c r="K215" s="271">
        <v>25813.83</v>
      </c>
      <c r="L215" s="271">
        <v>513.16</v>
      </c>
      <c r="M215" s="271">
        <v>10757.94</v>
      </c>
      <c r="N215" s="271">
        <v>3530.14</v>
      </c>
      <c r="O215" s="271">
        <v>7227.8</v>
      </c>
      <c r="P215" s="271">
        <v>78440.302202427396</v>
      </c>
      <c r="Q215" s="271">
        <v>10007.043131851589</v>
      </c>
      <c r="R215" s="271">
        <v>2629.531475226413</v>
      </c>
      <c r="S215" s="271">
        <v>65806.139070575809</v>
      </c>
      <c r="T215" s="271">
        <v>40772.803040581734</v>
      </c>
      <c r="U215" s="271">
        <v>25033.336029994069</v>
      </c>
      <c r="V215" s="271">
        <v>115525.23220242739</v>
      </c>
      <c r="W215" s="271">
        <v>35820.873131851593</v>
      </c>
      <c r="X215" s="271">
        <v>3142.6914752264129</v>
      </c>
      <c r="Y215" s="271">
        <v>76564.079070575812</v>
      </c>
      <c r="Z215" s="271">
        <v>44302.94304058174</v>
      </c>
      <c r="AA215" s="271">
        <v>32261.136029994068</v>
      </c>
    </row>
    <row r="216" spans="2:27">
      <c r="C216" t="s">
        <v>3</v>
      </c>
      <c r="D216" s="271">
        <v>730799</v>
      </c>
      <c r="E216" s="271">
        <v>2930492</v>
      </c>
      <c r="F216" s="271">
        <v>3661291</v>
      </c>
      <c r="G216" s="281">
        <v>36612.910000000003</v>
      </c>
      <c r="H216">
        <v>0.50262178318640782</v>
      </c>
    </row>
    <row r="217" spans="2:27">
      <c r="C217" t="s">
        <v>218</v>
      </c>
      <c r="D217" s="271">
        <v>0</v>
      </c>
      <c r="E217" s="271">
        <v>76496</v>
      </c>
      <c r="F217" s="271">
        <v>76496</v>
      </c>
      <c r="G217" s="281">
        <v>764.96</v>
      </c>
      <c r="H217">
        <v>1</v>
      </c>
      <c r="K217">
        <v>11552523.220242739</v>
      </c>
      <c r="L217">
        <v>3582087.3131851591</v>
      </c>
      <c r="M217">
        <v>314269.14752264129</v>
      </c>
      <c r="N217">
        <v>7656407.9070575805</v>
      </c>
      <c r="O217">
        <v>4430294.3040581737</v>
      </c>
      <c r="P217">
        <v>3226113.6029994069</v>
      </c>
    </row>
    <row r="218" spans="2:27">
      <c r="C218" t="s">
        <v>4</v>
      </c>
      <c r="D218" s="271">
        <v>547529</v>
      </c>
      <c r="E218" s="271">
        <v>1183551</v>
      </c>
      <c r="F218" s="271">
        <v>1731080</v>
      </c>
      <c r="G218" s="281">
        <v>17310.8</v>
      </c>
      <c r="H218">
        <v>0.48095726519084581</v>
      </c>
    </row>
    <row r="219" spans="2:27">
      <c r="C219" t="s">
        <v>219</v>
      </c>
      <c r="D219" s="271">
        <v>52140</v>
      </c>
      <c r="E219" s="271">
        <v>621833</v>
      </c>
      <c r="F219" s="271">
        <v>673973</v>
      </c>
      <c r="G219" s="281">
        <v>6739.73</v>
      </c>
      <c r="H219">
        <v>0.83233504266229763</v>
      </c>
      <c r="J219">
        <v>100</v>
      </c>
    </row>
    <row r="220" spans="2:27">
      <c r="C220" t="s">
        <v>220</v>
      </c>
      <c r="D220" s="271">
        <v>495389</v>
      </c>
      <c r="E220" s="271">
        <v>561718</v>
      </c>
      <c r="F220" s="271">
        <v>1057107</v>
      </c>
      <c r="G220" s="281">
        <v>10571.07</v>
      </c>
      <c r="H220">
        <v>0.4137553907649672</v>
      </c>
    </row>
    <row r="221" spans="2:27">
      <c r="B221" t="s">
        <v>2</v>
      </c>
      <c r="C221" t="s">
        <v>217</v>
      </c>
      <c r="D221" s="271">
        <v>752404.90651827387</v>
      </c>
      <c r="E221" s="271">
        <v>8345960</v>
      </c>
      <c r="F221" s="271">
        <v>9098364.9065182731</v>
      </c>
      <c r="G221" s="281">
        <v>90983.649065182733</v>
      </c>
      <c r="H221">
        <v>0.92573591680328549</v>
      </c>
    </row>
    <row r="222" spans="2:27">
      <c r="C222" t="s">
        <v>3</v>
      </c>
      <c r="D222" s="271">
        <v>47023.76691505123</v>
      </c>
      <c r="E222" s="271">
        <v>334328</v>
      </c>
      <c r="F222" s="271">
        <v>381351.76691505121</v>
      </c>
      <c r="G222" s="281">
        <v>3813.5176691505121</v>
      </c>
      <c r="H222">
        <v>0.97753113102546096</v>
      </c>
    </row>
    <row r="223" spans="2:27">
      <c r="C223" t="s">
        <v>218</v>
      </c>
      <c r="D223" s="271">
        <v>0</v>
      </c>
      <c r="E223" s="271">
        <v>193493</v>
      </c>
      <c r="F223" s="271">
        <v>193493</v>
      </c>
      <c r="G223" s="281">
        <v>1934.93</v>
      </c>
      <c r="H223">
        <v>1</v>
      </c>
    </row>
    <row r="224" spans="2:27">
      <c r="C224" t="s">
        <v>4</v>
      </c>
      <c r="D224" s="271">
        <v>705381.13960322272</v>
      </c>
      <c r="E224" s="271">
        <v>8011632</v>
      </c>
      <c r="F224" s="271">
        <v>8717013.1396032237</v>
      </c>
      <c r="G224" s="281">
        <v>87170.13139603223</v>
      </c>
      <c r="H224">
        <v>0.91535566674906588</v>
      </c>
      <c r="I224" s="271">
        <v>37084.93</v>
      </c>
      <c r="J224" s="271">
        <v>26326.99</v>
      </c>
      <c r="K224" s="271">
        <v>513.16</v>
      </c>
      <c r="L224" s="271">
        <v>10757.94</v>
      </c>
      <c r="M224" s="271">
        <v>3530.14</v>
      </c>
      <c r="N224" s="271">
        <v>7227.8</v>
      </c>
      <c r="O224" s="271">
        <v>78440.302202427396</v>
      </c>
      <c r="P224" s="271">
        <v>12634.163131851592</v>
      </c>
      <c r="Q224" s="271">
        <v>2629.531475226413</v>
      </c>
      <c r="R224" s="271">
        <v>65806.139070575809</v>
      </c>
      <c r="S224" s="271">
        <v>40772.803040581734</v>
      </c>
      <c r="T224" s="271">
        <v>25033.336029994069</v>
      </c>
      <c r="U224" s="271">
        <v>115525.23220242739</v>
      </c>
      <c r="V224" s="271">
        <v>38961.153131851592</v>
      </c>
      <c r="W224" s="271">
        <v>3142.6914752264129</v>
      </c>
      <c r="X224" s="271">
        <v>76564.079070575812</v>
      </c>
      <c r="Y224" s="271">
        <v>44302.94304058174</v>
      </c>
      <c r="Z224" s="271">
        <v>32261.136029994068</v>
      </c>
    </row>
    <row r="225" spans="2:8">
      <c r="C225" t="s">
        <v>219</v>
      </c>
      <c r="D225" s="271">
        <v>199459.81113579377</v>
      </c>
      <c r="E225" s="271">
        <v>5265592</v>
      </c>
      <c r="F225" s="271">
        <v>5465051.811135794</v>
      </c>
      <c r="G225" s="281">
        <v>54650.518111357938</v>
      </c>
      <c r="H225">
        <v>0.96686545737105323</v>
      </c>
    </row>
    <row r="226" spans="2:8">
      <c r="C226" t="s">
        <v>220</v>
      </c>
      <c r="D226" s="271">
        <v>505921.32846742898</v>
      </c>
      <c r="E226" s="271">
        <v>2746040</v>
      </c>
      <c r="F226" s="271">
        <v>3251961.3284674291</v>
      </c>
      <c r="G226" s="281">
        <v>32519.613284674291</v>
      </c>
      <c r="H226">
        <v>0.80197826592648913</v>
      </c>
    </row>
    <row r="227" spans="2:8">
      <c r="B227" t="s">
        <v>0</v>
      </c>
      <c r="C227" t="s">
        <v>0</v>
      </c>
      <c r="D227" s="271">
        <v>2030732.906518274</v>
      </c>
      <c r="E227" s="271">
        <v>12460003</v>
      </c>
      <c r="F227" s="271">
        <v>14490735.906518273</v>
      </c>
      <c r="G227" s="281">
        <v>144907.35906518274</v>
      </c>
      <c r="H227">
        <v>0.8193399674688836</v>
      </c>
    </row>
    <row r="228" spans="2:8">
      <c r="C228" t="s">
        <v>3</v>
      </c>
      <c r="D228" s="271">
        <v>777822.76691505127</v>
      </c>
      <c r="E228" s="271">
        <v>3264820</v>
      </c>
      <c r="F228" s="271">
        <v>4042642.7669150513</v>
      </c>
      <c r="G228" s="281">
        <v>40426.427669150515</v>
      </c>
      <c r="H228">
        <v>0.70977680452630076</v>
      </c>
    </row>
    <row r="229" spans="2:8">
      <c r="C229" t="s">
        <v>218</v>
      </c>
      <c r="D229" s="271">
        <v>0</v>
      </c>
      <c r="E229" s="271">
        <v>269989</v>
      </c>
      <c r="F229" s="271">
        <v>269989</v>
      </c>
      <c r="G229" s="281">
        <v>2699.89</v>
      </c>
      <c r="H229">
        <v>1</v>
      </c>
    </row>
    <row r="230" spans="2:8">
      <c r="C230" t="s">
        <v>4</v>
      </c>
      <c r="D230" s="271">
        <v>1252910.1396032227</v>
      </c>
      <c r="E230" s="271">
        <v>9195183</v>
      </c>
      <c r="F230" s="271">
        <v>10448093.139603224</v>
      </c>
      <c r="G230" s="281">
        <v>104480.93139603223</v>
      </c>
      <c r="H230">
        <v>0.86369132182631803</v>
      </c>
    </row>
    <row r="231" spans="2:8">
      <c r="C231" t="s">
        <v>219</v>
      </c>
      <c r="D231" s="271">
        <v>251599.81113579377</v>
      </c>
      <c r="E231" s="271">
        <v>5887425</v>
      </c>
      <c r="F231" s="271">
        <v>6139024.811135794</v>
      </c>
      <c r="G231" s="281">
        <v>61390.248111357942</v>
      </c>
      <c r="H231">
        <v>0.96275489519448709</v>
      </c>
    </row>
    <row r="232" spans="2:8">
      <c r="C232" t="s">
        <v>220</v>
      </c>
      <c r="D232" s="271">
        <v>1001310.3284674289</v>
      </c>
      <c r="E232" s="271">
        <v>3307758</v>
      </c>
      <c r="F232" s="271">
        <v>4309068.3284674287</v>
      </c>
      <c r="G232" s="281">
        <v>43090.683284674284</v>
      </c>
      <c r="H232">
        <v>0.6986408815173909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2017-07-05T02:22:25Z</cp:lastPrinted>
  <dcterms:created xsi:type="dcterms:W3CDTF">2015-03-05T07:20:42Z</dcterms:created>
  <dcterms:modified xsi:type="dcterms:W3CDTF">2017-08-04T06:34:47Z</dcterms:modified>
</cp:coreProperties>
</file>